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3237ADD5-A8D2-4FCC-B147-FC7FC749925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All-In Amortization Schedule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6" i="1" l="1"/>
  <c r="A27" i="1" s="1"/>
  <c r="O25" i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K25" i="1"/>
  <c r="J25" i="1"/>
  <c r="I25" i="1"/>
  <c r="I26" i="1" s="1"/>
  <c r="D18" i="1"/>
  <c r="D16" i="1" s="1"/>
  <c r="D25" i="1" s="1"/>
  <c r="D26" i="1" l="1"/>
  <c r="C26" i="1" s="1"/>
  <c r="F25" i="1"/>
  <c r="C25" i="1"/>
  <c r="I27" i="1"/>
  <c r="N26" i="1"/>
  <c r="J26" i="1"/>
  <c r="M26" i="1"/>
  <c r="K26" i="1"/>
  <c r="A28" i="1"/>
  <c r="E27" i="1"/>
  <c r="E25" i="1"/>
  <c r="M25" i="1"/>
  <c r="E26" i="1"/>
  <c r="B26" i="1" s="1"/>
  <c r="D17" i="1"/>
  <c r="D19" i="1" s="1"/>
  <c r="D20" i="1" s="1"/>
  <c r="N25" i="1"/>
  <c r="F26" i="1" l="1"/>
  <c r="D27" i="1"/>
  <c r="G25" i="1"/>
  <c r="H25" i="1" s="1"/>
  <c r="L25" i="1" s="1"/>
  <c r="B25" i="1"/>
  <c r="G26" i="1"/>
  <c r="H26" i="1" s="1"/>
  <c r="L26" i="1" s="1"/>
  <c r="P26" i="1" s="1"/>
  <c r="I28" i="1"/>
  <c r="N27" i="1"/>
  <c r="M27" i="1"/>
  <c r="K27" i="1"/>
  <c r="J27" i="1"/>
  <c r="D28" i="1"/>
  <c r="F28" i="1" s="1"/>
  <c r="E28" i="1"/>
  <c r="A29" i="1"/>
  <c r="F27" i="1" l="1"/>
  <c r="G27" i="1" s="1"/>
  <c r="H27" i="1" s="1"/>
  <c r="L27" i="1" s="1"/>
  <c r="P27" i="1" s="1"/>
  <c r="C27" i="1"/>
  <c r="B27" i="1" s="1"/>
  <c r="G28" i="1"/>
  <c r="H28" i="1" s="1"/>
  <c r="L28" i="1" s="1"/>
  <c r="P28" i="1" s="1"/>
  <c r="D29" i="1"/>
  <c r="C29" i="1"/>
  <c r="E29" i="1"/>
  <c r="A30" i="1"/>
  <c r="F29" i="1"/>
  <c r="K28" i="1"/>
  <c r="J28" i="1"/>
  <c r="N28" i="1"/>
  <c r="I29" i="1"/>
  <c r="M28" i="1"/>
  <c r="C28" i="1"/>
  <c r="B28" i="1" s="1"/>
  <c r="P25" i="1"/>
  <c r="D22" i="1" s="1"/>
  <c r="D21" i="1"/>
  <c r="G29" i="1" l="1"/>
  <c r="B29" i="1"/>
  <c r="H29" i="1"/>
  <c r="K29" i="1"/>
  <c r="J29" i="1"/>
  <c r="I30" i="1"/>
  <c r="N29" i="1"/>
  <c r="M29" i="1"/>
  <c r="D30" i="1"/>
  <c r="C30" i="1" s="1"/>
  <c r="E30" i="1"/>
  <c r="A31" i="1"/>
  <c r="B30" i="1" l="1"/>
  <c r="F30" i="1"/>
  <c r="K30" i="1"/>
  <c r="J30" i="1"/>
  <c r="N30" i="1"/>
  <c r="I31" i="1"/>
  <c r="M30" i="1"/>
  <c r="D31" i="1"/>
  <c r="C31" i="1" s="1"/>
  <c r="E31" i="1"/>
  <c r="A32" i="1"/>
  <c r="L29" i="1"/>
  <c r="P29" i="1" s="1"/>
  <c r="B31" i="1" l="1"/>
  <c r="K31" i="1"/>
  <c r="J31" i="1"/>
  <c r="I32" i="1"/>
  <c r="N31" i="1"/>
  <c r="M31" i="1"/>
  <c r="D32" i="1"/>
  <c r="F32" i="1" s="1"/>
  <c r="E32" i="1"/>
  <c r="A33" i="1"/>
  <c r="F31" i="1"/>
  <c r="G30" i="1"/>
  <c r="H30" i="1" s="1"/>
  <c r="L30" i="1" s="1"/>
  <c r="P30" i="1" s="1"/>
  <c r="G32" i="1" l="1"/>
  <c r="H32" i="1" s="1"/>
  <c r="L32" i="1" s="1"/>
  <c r="P32" i="1" s="1"/>
  <c r="C32" i="1"/>
  <c r="B32" i="1" s="1"/>
  <c r="D33" i="1"/>
  <c r="C33" i="1" s="1"/>
  <c r="E33" i="1"/>
  <c r="A34" i="1"/>
  <c r="G31" i="1"/>
  <c r="H31" i="1" s="1"/>
  <c r="L31" i="1" s="1"/>
  <c r="P31" i="1" s="1"/>
  <c r="K32" i="1"/>
  <c r="J32" i="1"/>
  <c r="N32" i="1"/>
  <c r="I33" i="1"/>
  <c r="M32" i="1"/>
  <c r="B33" i="1" l="1"/>
  <c r="F33" i="1"/>
  <c r="K33" i="1"/>
  <c r="J33" i="1"/>
  <c r="I34" i="1"/>
  <c r="N33" i="1"/>
  <c r="M33" i="1"/>
  <c r="D34" i="1"/>
  <c r="C34" i="1" s="1"/>
  <c r="B34" i="1" s="1"/>
  <c r="A35" i="1"/>
  <c r="E34" i="1"/>
  <c r="F34" i="1" l="1"/>
  <c r="G34" i="1" s="1"/>
  <c r="H34" i="1" s="1"/>
  <c r="K34" i="1"/>
  <c r="J34" i="1"/>
  <c r="I35" i="1"/>
  <c r="M34" i="1"/>
  <c r="N34" i="1"/>
  <c r="D35" i="1"/>
  <c r="F35" i="1" s="1"/>
  <c r="A36" i="1"/>
  <c r="E35" i="1"/>
  <c r="G33" i="1"/>
  <c r="H33" i="1" s="1"/>
  <c r="L33" i="1" s="1"/>
  <c r="P33" i="1" s="1"/>
  <c r="C35" i="1" l="1"/>
  <c r="B35" i="1" s="1"/>
  <c r="G35" i="1"/>
  <c r="H35" i="1" s="1"/>
  <c r="L35" i="1" s="1"/>
  <c r="P35" i="1" s="1"/>
  <c r="K35" i="1"/>
  <c r="J35" i="1"/>
  <c r="I36" i="1"/>
  <c r="M35" i="1"/>
  <c r="N35" i="1"/>
  <c r="D36" i="1"/>
  <c r="C36" i="1" s="1"/>
  <c r="A37" i="1"/>
  <c r="E36" i="1"/>
  <c r="L34" i="1"/>
  <c r="P34" i="1" s="1"/>
  <c r="B36" i="1" l="1"/>
  <c r="F36" i="1"/>
  <c r="K36" i="1"/>
  <c r="J36" i="1"/>
  <c r="I37" i="1"/>
  <c r="M36" i="1"/>
  <c r="N36" i="1"/>
  <c r="D37" i="1"/>
  <c r="C37" i="1" s="1"/>
  <c r="A38" i="1"/>
  <c r="E37" i="1"/>
  <c r="B37" i="1" l="1"/>
  <c r="D38" i="1"/>
  <c r="C38" i="1" s="1"/>
  <c r="A39" i="1"/>
  <c r="E38" i="1"/>
  <c r="B38" i="1" s="1"/>
  <c r="F38" i="1"/>
  <c r="G36" i="1"/>
  <c r="H36" i="1" s="1"/>
  <c r="L36" i="1" s="1"/>
  <c r="P36" i="1" s="1"/>
  <c r="F37" i="1"/>
  <c r="K37" i="1"/>
  <c r="J37" i="1"/>
  <c r="I38" i="1"/>
  <c r="M37" i="1"/>
  <c r="N37" i="1"/>
  <c r="K38" i="1" l="1"/>
  <c r="J38" i="1"/>
  <c r="I39" i="1"/>
  <c r="M38" i="1"/>
  <c r="N38" i="1"/>
  <c r="D39" i="1"/>
  <c r="C39" i="1" s="1"/>
  <c r="A40" i="1"/>
  <c r="E39" i="1"/>
  <c r="G37" i="1"/>
  <c r="H37" i="1" s="1"/>
  <c r="L37" i="1" s="1"/>
  <c r="P37" i="1" s="1"/>
  <c r="G38" i="1"/>
  <c r="H38" i="1" s="1"/>
  <c r="L38" i="1" s="1"/>
  <c r="P38" i="1" s="1"/>
  <c r="B39" i="1" l="1"/>
  <c r="F39" i="1"/>
  <c r="K39" i="1"/>
  <c r="J39" i="1"/>
  <c r="I40" i="1"/>
  <c r="M39" i="1"/>
  <c r="N39" i="1"/>
  <c r="D40" i="1"/>
  <c r="C40" i="1" s="1"/>
  <c r="A41" i="1"/>
  <c r="E40" i="1"/>
  <c r="B40" i="1" l="1"/>
  <c r="F40" i="1"/>
  <c r="K40" i="1"/>
  <c r="J40" i="1"/>
  <c r="I41" i="1"/>
  <c r="M40" i="1"/>
  <c r="N40" i="1"/>
  <c r="D41" i="1"/>
  <c r="C41" i="1" s="1"/>
  <c r="A42" i="1"/>
  <c r="E41" i="1"/>
  <c r="G39" i="1"/>
  <c r="H39" i="1" s="1"/>
  <c r="L39" i="1" s="1"/>
  <c r="P39" i="1" s="1"/>
  <c r="B41" i="1" l="1"/>
  <c r="K41" i="1"/>
  <c r="J41" i="1"/>
  <c r="I42" i="1"/>
  <c r="N41" i="1"/>
  <c r="M41" i="1"/>
  <c r="D42" i="1"/>
  <c r="C42" i="1" s="1"/>
  <c r="A43" i="1"/>
  <c r="E42" i="1"/>
  <c r="F41" i="1"/>
  <c r="G40" i="1"/>
  <c r="H40" i="1" s="1"/>
  <c r="L40" i="1" s="1"/>
  <c r="P40" i="1" s="1"/>
  <c r="B42" i="1" l="1"/>
  <c r="K42" i="1"/>
  <c r="J42" i="1"/>
  <c r="I43" i="1"/>
  <c r="N42" i="1"/>
  <c r="M42" i="1"/>
  <c r="D43" i="1"/>
  <c r="C43" i="1" s="1"/>
  <c r="A44" i="1"/>
  <c r="E43" i="1"/>
  <c r="F42" i="1"/>
  <c r="G41" i="1"/>
  <c r="H41" i="1" s="1"/>
  <c r="L41" i="1" s="1"/>
  <c r="P41" i="1" s="1"/>
  <c r="B43" i="1" l="1"/>
  <c r="G42" i="1"/>
  <c r="H42" i="1" s="1"/>
  <c r="L42" i="1" s="1"/>
  <c r="P42" i="1" s="1"/>
  <c r="K43" i="1"/>
  <c r="J43" i="1"/>
  <c r="I44" i="1"/>
  <c r="N43" i="1"/>
  <c r="M43" i="1"/>
  <c r="D44" i="1"/>
  <c r="C44" i="1" s="1"/>
  <c r="A45" i="1"/>
  <c r="E44" i="1"/>
  <c r="F43" i="1"/>
  <c r="F44" i="1" l="1"/>
  <c r="G44" i="1" s="1"/>
  <c r="B44" i="1"/>
  <c r="D45" i="1"/>
  <c r="C45" i="1" s="1"/>
  <c r="A46" i="1"/>
  <c r="F45" i="1"/>
  <c r="E45" i="1"/>
  <c r="G45" i="1" s="1"/>
  <c r="G43" i="1"/>
  <c r="H43" i="1" s="1"/>
  <c r="L43" i="1" s="1"/>
  <c r="P43" i="1" s="1"/>
  <c r="K44" i="1"/>
  <c r="J44" i="1"/>
  <c r="I45" i="1"/>
  <c r="N44" i="1"/>
  <c r="M44" i="1"/>
  <c r="H44" i="1" l="1"/>
  <c r="H45" i="1"/>
  <c r="B45" i="1"/>
  <c r="D46" i="1"/>
  <c r="C46" i="1" s="1"/>
  <c r="A47" i="1"/>
  <c r="E46" i="1"/>
  <c r="L44" i="1"/>
  <c r="P44" i="1" s="1"/>
  <c r="K45" i="1"/>
  <c r="J45" i="1"/>
  <c r="I46" i="1"/>
  <c r="N45" i="1"/>
  <c r="M45" i="1"/>
  <c r="G46" i="1" l="1"/>
  <c r="F46" i="1"/>
  <c r="K46" i="1"/>
  <c r="J46" i="1"/>
  <c r="I47" i="1"/>
  <c r="N46" i="1"/>
  <c r="M46" i="1"/>
  <c r="B46" i="1"/>
  <c r="H46" i="1"/>
  <c r="L46" i="1" s="1"/>
  <c r="P46" i="1" s="1"/>
  <c r="D47" i="1"/>
  <c r="C47" i="1" s="1"/>
  <c r="A48" i="1"/>
  <c r="E47" i="1"/>
  <c r="L45" i="1"/>
  <c r="P45" i="1" s="1"/>
  <c r="B47" i="1" l="1"/>
  <c r="K47" i="1"/>
  <c r="J47" i="1"/>
  <c r="I48" i="1"/>
  <c r="N47" i="1"/>
  <c r="M47" i="1"/>
  <c r="F47" i="1"/>
  <c r="D48" i="1"/>
  <c r="C48" i="1" s="1"/>
  <c r="A49" i="1"/>
  <c r="E48" i="1"/>
  <c r="F48" i="1" l="1"/>
  <c r="G48" i="1" s="1"/>
  <c r="B48" i="1"/>
  <c r="G47" i="1"/>
  <c r="H47" i="1" s="1"/>
  <c r="L47" i="1" s="1"/>
  <c r="P47" i="1" s="1"/>
  <c r="K48" i="1"/>
  <c r="J48" i="1"/>
  <c r="I49" i="1"/>
  <c r="N48" i="1"/>
  <c r="M48" i="1"/>
  <c r="D49" i="1"/>
  <c r="C49" i="1" s="1"/>
  <c r="A50" i="1"/>
  <c r="F49" i="1"/>
  <c r="E49" i="1"/>
  <c r="B49" i="1" s="1"/>
  <c r="H48" i="1" l="1"/>
  <c r="G49" i="1"/>
  <c r="K49" i="1"/>
  <c r="J49" i="1"/>
  <c r="I50" i="1"/>
  <c r="N49" i="1"/>
  <c r="M49" i="1"/>
  <c r="D50" i="1"/>
  <c r="F50" i="1" s="1"/>
  <c r="A51" i="1"/>
  <c r="E50" i="1"/>
  <c r="L48" i="1"/>
  <c r="P48" i="1" s="1"/>
  <c r="H49" i="1"/>
  <c r="L49" i="1" s="1"/>
  <c r="P49" i="1" s="1"/>
  <c r="C50" i="1" l="1"/>
  <c r="B50" i="1" s="1"/>
  <c r="G50" i="1"/>
  <c r="H50" i="1" s="1"/>
  <c r="L50" i="1" s="1"/>
  <c r="P50" i="1" s="1"/>
  <c r="K50" i="1"/>
  <c r="J50" i="1"/>
  <c r="I51" i="1"/>
  <c r="N50" i="1"/>
  <c r="M50" i="1"/>
  <c r="D51" i="1"/>
  <c r="C51" i="1" s="1"/>
  <c r="A52" i="1"/>
  <c r="E51" i="1"/>
  <c r="B51" i="1" l="1"/>
  <c r="K51" i="1"/>
  <c r="J51" i="1"/>
  <c r="I52" i="1"/>
  <c r="N51" i="1"/>
  <c r="M51" i="1"/>
  <c r="D52" i="1"/>
  <c r="F52" i="1" s="1"/>
  <c r="A53" i="1"/>
  <c r="E52" i="1"/>
  <c r="F51" i="1"/>
  <c r="C52" i="1" l="1"/>
  <c r="B52" i="1" s="1"/>
  <c r="G52" i="1"/>
  <c r="H52" i="1" s="1"/>
  <c r="L52" i="1" s="1"/>
  <c r="P52" i="1" s="1"/>
  <c r="K52" i="1"/>
  <c r="J52" i="1"/>
  <c r="I53" i="1"/>
  <c r="N52" i="1"/>
  <c r="M52" i="1"/>
  <c r="D53" i="1"/>
  <c r="C53" i="1" s="1"/>
  <c r="A54" i="1"/>
  <c r="E53" i="1"/>
  <c r="G51" i="1"/>
  <c r="H51" i="1" s="1"/>
  <c r="L51" i="1" s="1"/>
  <c r="P51" i="1" s="1"/>
  <c r="G53" i="1" l="1"/>
  <c r="F53" i="1"/>
  <c r="H53" i="1" s="1"/>
  <c r="B53" i="1"/>
  <c r="D54" i="1"/>
  <c r="C54" i="1" s="1"/>
  <c r="A55" i="1"/>
  <c r="F54" i="1"/>
  <c r="E54" i="1"/>
  <c r="G54" i="1" s="1"/>
  <c r="K53" i="1"/>
  <c r="J53" i="1"/>
  <c r="I54" i="1"/>
  <c r="N53" i="1"/>
  <c r="M53" i="1"/>
  <c r="D55" i="1" l="1"/>
  <c r="J55" i="1" s="1"/>
  <c r="P55" i="1" s="1"/>
  <c r="C55" i="1"/>
  <c r="I55" i="1" s="1"/>
  <c r="O55" i="1" s="1"/>
  <c r="A56" i="1"/>
  <c r="B55" i="1"/>
  <c r="H55" i="1" s="1"/>
  <c r="N55" i="1" s="1"/>
  <c r="F55" i="1"/>
  <c r="L55" i="1" s="1"/>
  <c r="E55" i="1"/>
  <c r="K55" i="1" s="1"/>
  <c r="Q55" i="1" s="1"/>
  <c r="G55" i="1"/>
  <c r="M55" i="1" s="1"/>
  <c r="H54" i="1"/>
  <c r="L54" i="1" s="1"/>
  <c r="P54" i="1" s="1"/>
  <c r="B54" i="1"/>
  <c r="K54" i="1"/>
  <c r="J54" i="1"/>
  <c r="N54" i="1"/>
  <c r="M54" i="1"/>
  <c r="L53" i="1"/>
  <c r="P53" i="1" s="1"/>
  <c r="C56" i="1" l="1"/>
  <c r="I56" i="1" s="1"/>
  <c r="O56" i="1" s="1"/>
  <c r="A57" i="1"/>
  <c r="B56" i="1"/>
  <c r="H56" i="1" s="1"/>
  <c r="N56" i="1" s="1"/>
  <c r="G56" i="1"/>
  <c r="M56" i="1" s="1"/>
  <c r="E56" i="1"/>
  <c r="K56" i="1" s="1"/>
  <c r="Q56" i="1" s="1"/>
  <c r="D56" i="1"/>
  <c r="J56" i="1" s="1"/>
  <c r="P56" i="1" s="1"/>
  <c r="F56" i="1"/>
  <c r="L56" i="1" s="1"/>
  <c r="A58" i="1" l="1"/>
  <c r="B57" i="1"/>
  <c r="H57" i="1" s="1"/>
  <c r="N57" i="1" s="1"/>
  <c r="G57" i="1"/>
  <c r="M57" i="1" s="1"/>
  <c r="F57" i="1"/>
  <c r="L57" i="1" s="1"/>
  <c r="D57" i="1"/>
  <c r="J57" i="1" s="1"/>
  <c r="P57" i="1" s="1"/>
  <c r="C57" i="1"/>
  <c r="I57" i="1" s="1"/>
  <c r="O57" i="1" s="1"/>
  <c r="E57" i="1"/>
  <c r="K57" i="1" s="1"/>
  <c r="Q57" i="1" s="1"/>
  <c r="G58" i="1" l="1"/>
  <c r="M58" i="1" s="1"/>
  <c r="F58" i="1"/>
  <c r="L58" i="1" s="1"/>
  <c r="E58" i="1"/>
  <c r="K58" i="1" s="1"/>
  <c r="Q58" i="1" s="1"/>
  <c r="C58" i="1"/>
  <c r="I58" i="1" s="1"/>
  <c r="O58" i="1" s="1"/>
  <c r="A59" i="1"/>
  <c r="B58" i="1"/>
  <c r="H58" i="1" s="1"/>
  <c r="N58" i="1" s="1"/>
  <c r="D58" i="1"/>
  <c r="J58" i="1" s="1"/>
  <c r="P58" i="1" s="1"/>
  <c r="G59" i="1" l="1"/>
  <c r="M59" i="1" s="1"/>
  <c r="F59" i="1"/>
  <c r="L59" i="1" s="1"/>
  <c r="E59" i="1"/>
  <c r="K59" i="1" s="1"/>
  <c r="Q59" i="1" s="1"/>
  <c r="D59" i="1"/>
  <c r="J59" i="1" s="1"/>
  <c r="P59" i="1" s="1"/>
  <c r="A60" i="1"/>
  <c r="B59" i="1"/>
  <c r="H59" i="1" s="1"/>
  <c r="N59" i="1" s="1"/>
  <c r="C59" i="1"/>
  <c r="I59" i="1" s="1"/>
  <c r="O59" i="1" s="1"/>
  <c r="G60" i="1" l="1"/>
  <c r="M60" i="1" s="1"/>
  <c r="F60" i="1"/>
  <c r="L60" i="1" s="1"/>
  <c r="E60" i="1"/>
  <c r="K60" i="1" s="1"/>
  <c r="Q60" i="1" s="1"/>
  <c r="D60" i="1"/>
  <c r="J60" i="1" s="1"/>
  <c r="P60" i="1" s="1"/>
  <c r="C60" i="1"/>
  <c r="I60" i="1" s="1"/>
  <c r="O60" i="1" s="1"/>
  <c r="A61" i="1"/>
  <c r="B60" i="1"/>
  <c r="H60" i="1" s="1"/>
  <c r="N60" i="1" s="1"/>
  <c r="F61" i="1" l="1"/>
  <c r="L61" i="1" s="1"/>
  <c r="E61" i="1"/>
  <c r="K61" i="1" s="1"/>
  <c r="Q61" i="1" s="1"/>
  <c r="D61" i="1"/>
  <c r="J61" i="1" s="1"/>
  <c r="P61" i="1" s="1"/>
  <c r="C61" i="1"/>
  <c r="I61" i="1" s="1"/>
  <c r="O61" i="1" s="1"/>
  <c r="A62" i="1"/>
  <c r="B61" i="1"/>
  <c r="H61" i="1" s="1"/>
  <c r="N61" i="1" s="1"/>
  <c r="G61" i="1"/>
  <c r="M61" i="1" s="1"/>
  <c r="E62" i="1" l="1"/>
  <c r="K62" i="1" s="1"/>
  <c r="Q62" i="1" s="1"/>
  <c r="D62" i="1"/>
  <c r="J62" i="1" s="1"/>
  <c r="P62" i="1" s="1"/>
  <c r="C62" i="1"/>
  <c r="I62" i="1" s="1"/>
  <c r="O62" i="1" s="1"/>
  <c r="A63" i="1"/>
  <c r="B62" i="1"/>
  <c r="H62" i="1" s="1"/>
  <c r="N62" i="1" s="1"/>
  <c r="G62" i="1"/>
  <c r="M62" i="1" s="1"/>
  <c r="F62" i="1"/>
  <c r="L62" i="1" s="1"/>
  <c r="D63" i="1" l="1"/>
  <c r="J63" i="1" s="1"/>
  <c r="P63" i="1" s="1"/>
  <c r="C63" i="1"/>
  <c r="I63" i="1" s="1"/>
  <c r="O63" i="1" s="1"/>
  <c r="A64" i="1"/>
  <c r="B63" i="1"/>
  <c r="H63" i="1" s="1"/>
  <c r="N63" i="1" s="1"/>
  <c r="F63" i="1"/>
  <c r="L63" i="1" s="1"/>
  <c r="E63" i="1"/>
  <c r="K63" i="1" s="1"/>
  <c r="Q63" i="1" s="1"/>
  <c r="G63" i="1"/>
  <c r="M63" i="1" s="1"/>
  <c r="C64" i="1" l="1"/>
  <c r="I64" i="1" s="1"/>
  <c r="O64" i="1" s="1"/>
  <c r="A65" i="1"/>
  <c r="B64" i="1"/>
  <c r="H64" i="1" s="1"/>
  <c r="N64" i="1" s="1"/>
  <c r="G64" i="1"/>
  <c r="M64" i="1" s="1"/>
  <c r="E64" i="1"/>
  <c r="K64" i="1" s="1"/>
  <c r="Q64" i="1" s="1"/>
  <c r="D64" i="1"/>
  <c r="J64" i="1" s="1"/>
  <c r="P64" i="1" s="1"/>
  <c r="F64" i="1"/>
  <c r="L64" i="1" s="1"/>
  <c r="A66" i="1" l="1"/>
  <c r="B65" i="1"/>
  <c r="H65" i="1" s="1"/>
  <c r="N65" i="1" s="1"/>
  <c r="G65" i="1"/>
  <c r="M65" i="1" s="1"/>
  <c r="F65" i="1"/>
  <c r="L65" i="1" s="1"/>
  <c r="D65" i="1"/>
  <c r="J65" i="1" s="1"/>
  <c r="P65" i="1" s="1"/>
  <c r="C65" i="1"/>
  <c r="I65" i="1" s="1"/>
  <c r="O65" i="1" s="1"/>
  <c r="E65" i="1"/>
  <c r="K65" i="1" s="1"/>
  <c r="Q65" i="1" s="1"/>
  <c r="G66" i="1" l="1"/>
  <c r="M66" i="1" s="1"/>
  <c r="F66" i="1"/>
  <c r="L66" i="1" s="1"/>
  <c r="E66" i="1"/>
  <c r="K66" i="1" s="1"/>
  <c r="Q66" i="1" s="1"/>
  <c r="C66" i="1"/>
  <c r="I66" i="1" s="1"/>
  <c r="O66" i="1" s="1"/>
  <c r="A67" i="1"/>
  <c r="B66" i="1"/>
  <c r="H66" i="1" s="1"/>
  <c r="N66" i="1" s="1"/>
  <c r="D66" i="1"/>
  <c r="J66" i="1" s="1"/>
  <c r="P66" i="1" s="1"/>
  <c r="G67" i="1" l="1"/>
  <c r="M67" i="1" s="1"/>
  <c r="F67" i="1"/>
  <c r="L67" i="1" s="1"/>
  <c r="E67" i="1"/>
  <c r="K67" i="1" s="1"/>
  <c r="Q67" i="1" s="1"/>
  <c r="D67" i="1"/>
  <c r="J67" i="1" s="1"/>
  <c r="P67" i="1" s="1"/>
  <c r="A68" i="1"/>
  <c r="B67" i="1"/>
  <c r="H67" i="1" s="1"/>
  <c r="N67" i="1" s="1"/>
  <c r="C67" i="1"/>
  <c r="I67" i="1" s="1"/>
  <c r="O67" i="1" s="1"/>
  <c r="G68" i="1" l="1"/>
  <c r="M68" i="1" s="1"/>
  <c r="F68" i="1"/>
  <c r="L68" i="1" s="1"/>
  <c r="E68" i="1"/>
  <c r="K68" i="1" s="1"/>
  <c r="Q68" i="1" s="1"/>
  <c r="D68" i="1"/>
  <c r="J68" i="1" s="1"/>
  <c r="P68" i="1" s="1"/>
  <c r="C68" i="1"/>
  <c r="I68" i="1" s="1"/>
  <c r="O68" i="1" s="1"/>
  <c r="A69" i="1"/>
  <c r="A70" i="1" s="1"/>
  <c r="A71" i="1" s="1"/>
  <c r="A72" i="1" s="1"/>
  <c r="A73" i="1" s="1"/>
  <c r="A74" i="1" s="1"/>
  <c r="B68" i="1"/>
  <c r="H68" i="1" s="1"/>
  <c r="N68" i="1" s="1"/>
</calcChain>
</file>

<file path=xl/sharedStrings.xml><?xml version="1.0" encoding="utf-8"?>
<sst xmlns="http://schemas.openxmlformats.org/spreadsheetml/2006/main" count="40" uniqueCount="39">
  <si>
    <t>Mortgage Amortization And Other Home Ownership Costs</t>
  </si>
  <si>
    <t>Loan Inputs</t>
  </si>
  <si>
    <t>Beginning Home Value</t>
  </si>
  <si>
    <t>Loan Amount</t>
  </si>
  <si>
    <t>Term of Loan (Years)</t>
  </si>
  <si>
    <t>Annual Interest Rate (%)</t>
  </si>
  <si>
    <t>Annual Home Value Increase (%)</t>
  </si>
  <si>
    <t>Property Tax Rate (%)</t>
  </si>
  <si>
    <t>Home Insurance Cost (% of Value)</t>
  </si>
  <si>
    <t>Utilities Cost (% of Value)</t>
  </si>
  <si>
    <t>Home Maintenance Cost (% of Value)</t>
  </si>
  <si>
    <t>HOA Monthly Fees ($)</t>
  </si>
  <si>
    <t>Compound Periods</t>
  </si>
  <si>
    <t>Summary of Results</t>
  </si>
  <si>
    <t>Monthly Principal &amp; Interest Payment</t>
  </si>
  <si>
    <t>Number of Payments</t>
  </si>
  <si>
    <t>Rate Per Period</t>
  </si>
  <si>
    <t>Cumulative Principal and Interest Payments</t>
  </si>
  <si>
    <t>Cumulative Interest</t>
  </si>
  <si>
    <t>[42]</t>
  </si>
  <si>
    <t>Year 1 Monthly PITI Payment</t>
  </si>
  <si>
    <t>Year 1 All-In Monthly Ownership Costs</t>
  </si>
  <si>
    <t>Yearly Amortization Schedule</t>
  </si>
  <si>
    <t>End of Year</t>
  </si>
  <si>
    <t>Cumulative Principal</t>
  </si>
  <si>
    <t>Balance</t>
  </si>
  <si>
    <t>Cumulative Payments</t>
  </si>
  <si>
    <t>Yearly Principal</t>
  </si>
  <si>
    <t>Yearly Interest</t>
  </si>
  <si>
    <t>Principal and Interest (PI)</t>
  </si>
  <si>
    <t>Home Value</t>
  </si>
  <si>
    <t>Taxes</t>
  </si>
  <si>
    <t>Insurance</t>
  </si>
  <si>
    <t>Principal Interest Taxes &amp; Insurance (PITI)</t>
  </si>
  <si>
    <t>Utilities</t>
  </si>
  <si>
    <t>Maintenance</t>
  </si>
  <si>
    <t>HOA</t>
  </si>
  <si>
    <t>Total Home Costs</t>
  </si>
  <si>
    <t>Input values to the left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</si>
</sst>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\$#,##0.00;\(\$#,##0.00\)"/>
    <numFmt numFmtId="166" formatCode="0.000%"/>
    <numFmt numFmtId="167" formatCode="\$#,##0.00;[Red]\(\$#,##0.00\)"/>
    <numFmt numFmtId="168" formatCode="#,##0.00;\(#,##0.00\)"/>
  </numFmts>
  <fonts count="17" x14ac:knownFonts="1">
    <font>
      <sz val="10"/>
      <color rgb="FF000000"/>
      <name val="Arial"/>
    </font>
    <font>
      <b/>
      <sz val="14"/>
      <color rgb="FFCC9E2B"/>
      <name val="Trebuchet MS"/>
      <family val="2"/>
    </font>
    <font>
      <sz val="10"/>
      <name val="Arial"/>
      <family val="2"/>
    </font>
    <font>
      <b/>
      <sz val="12"/>
      <color rgb="FF104528"/>
      <name val="Trebuchet MS"/>
      <family val="2"/>
    </font>
    <font>
      <sz val="10"/>
      <name val="Arial"/>
      <family val="2"/>
    </font>
    <font>
      <b/>
      <sz val="12"/>
      <color rgb="FF000000"/>
      <name val="Trebuchet MS"/>
      <family val="2"/>
    </font>
    <font>
      <sz val="10"/>
      <color rgb="FF000000"/>
      <name val="Trebuchet MS"/>
      <family val="2"/>
    </font>
    <font>
      <sz val="10"/>
      <color rgb="FFFFFFFF"/>
      <name val="Trebuchet MS"/>
      <family val="2"/>
    </font>
    <font>
      <sz val="10"/>
      <color rgb="FF000000"/>
      <name val="Trebuchet MS"/>
      <family val="2"/>
    </font>
    <font>
      <b/>
      <sz val="14"/>
      <name val="Arial"/>
      <family val="2"/>
    </font>
    <font>
      <b/>
      <sz val="14"/>
      <color rgb="FF000000"/>
      <name val="Trebuchet MS"/>
      <family val="2"/>
    </font>
    <font>
      <b/>
      <sz val="14"/>
      <name val="Arial"/>
      <family val="2"/>
    </font>
    <font>
      <b/>
      <sz val="12"/>
      <color rgb="FFCC9E2B"/>
      <name val="Trebuchet MS"/>
      <family val="2"/>
    </font>
    <font>
      <b/>
      <sz val="10"/>
      <color rgb="FF104528"/>
      <name val="Trebuchet MS"/>
      <family val="2"/>
    </font>
    <font>
      <b/>
      <sz val="10"/>
      <color rgb="FF104528"/>
      <name val="Trebuchet MS"/>
      <family val="2"/>
    </font>
    <font>
      <sz val="9"/>
      <color rgb="FF000000"/>
      <name val="Trebuchet MS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104528"/>
        <bgColor rgb="FF104528"/>
      </patternFill>
    </fill>
    <fill>
      <patternFill patternType="solid">
        <fgColor rgb="FFCC9E2B"/>
        <bgColor rgb="FFCC9E2B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0F0F0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2" fillId="0" borderId="0" xfId="0" applyFont="1" applyAlignment="1"/>
    <xf numFmtId="164" fontId="6" fillId="5" borderId="0" xfId="0" applyNumberFormat="1" applyFont="1" applyFill="1" applyAlignment="1">
      <alignment horizontal="right"/>
    </xf>
    <xf numFmtId="164" fontId="2" fillId="0" borderId="0" xfId="0" applyNumberFormat="1" applyFont="1" applyAlignment="1"/>
    <xf numFmtId="0" fontId="6" fillId="0" borderId="3" xfId="0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167" fontId="6" fillId="6" borderId="9" xfId="0" applyNumberFormat="1" applyFont="1" applyFill="1" applyBorder="1" applyAlignment="1">
      <alignment horizontal="center"/>
    </xf>
    <xf numFmtId="1" fontId="6" fillId="6" borderId="9" xfId="0" applyNumberFormat="1" applyFont="1" applyFill="1" applyBorder="1" applyAlignment="1">
      <alignment horizontal="center"/>
    </xf>
    <xf numFmtId="0" fontId="6" fillId="5" borderId="0" xfId="0" applyFont="1" applyFill="1" applyAlignment="1">
      <alignment horizontal="right"/>
    </xf>
    <xf numFmtId="166" fontId="6" fillId="6" borderId="9" xfId="0" applyNumberFormat="1" applyFont="1" applyFill="1" applyBorder="1" applyAlignment="1">
      <alignment horizontal="center"/>
    </xf>
    <xf numFmtId="165" fontId="6" fillId="6" borderId="9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167" fontId="8" fillId="6" borderId="3" xfId="0" applyNumberFormat="1" applyFont="1" applyFill="1" applyBorder="1" applyAlignment="1">
      <alignment horizontal="center"/>
    </xf>
    <xf numFmtId="0" fontId="9" fillId="0" borderId="0" xfId="0" applyFont="1" applyAlignment="1"/>
    <xf numFmtId="164" fontId="10" fillId="5" borderId="0" xfId="0" applyNumberFormat="1" applyFont="1" applyFill="1" applyAlignment="1">
      <alignment horizontal="right"/>
    </xf>
    <xf numFmtId="0" fontId="11" fillId="0" borderId="0" xfId="0" applyFont="1"/>
    <xf numFmtId="0" fontId="13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164" fontId="14" fillId="3" borderId="0" xfId="0" applyNumberFormat="1" applyFont="1" applyFill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6" fillId="4" borderId="7" xfId="0" applyFont="1" applyFill="1" applyBorder="1" applyAlignment="1">
      <alignment horizontal="right"/>
    </xf>
    <xf numFmtId="0" fontId="0" fillId="0" borderId="0" xfId="0" applyFont="1" applyAlignment="1"/>
    <xf numFmtId="0" fontId="4" fillId="0" borderId="8" xfId="0" applyFont="1" applyBorder="1"/>
    <xf numFmtId="164" fontId="6" fillId="4" borderId="7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center"/>
    </xf>
    <xf numFmtId="164" fontId="8" fillId="4" borderId="10" xfId="0" applyNumberFormat="1" applyFont="1" applyFill="1" applyBorder="1" applyAlignment="1">
      <alignment horizontal="right"/>
    </xf>
    <xf numFmtId="0" fontId="4" fillId="0" borderId="1" xfId="0" applyFont="1" applyBorder="1"/>
    <xf numFmtId="0" fontId="4" fillId="0" borderId="11" xfId="0" applyFont="1" applyBorder="1"/>
    <xf numFmtId="164" fontId="6" fillId="4" borderId="0" xfId="0" applyNumberFormat="1" applyFont="1" applyFill="1" applyAlignment="1">
      <alignment horizontal="right"/>
    </xf>
    <xf numFmtId="0" fontId="4" fillId="0" borderId="2" xfId="0" applyFont="1" applyBorder="1"/>
    <xf numFmtId="0" fontId="1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6" fillId="7" borderId="0" xfId="0" applyFont="1" applyFill="1" applyAlignment="1">
      <alignment vertical="center"/>
    </xf>
    <xf numFmtId="0" fontId="16" fillId="8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0" xfId="0" applyFont="1" applyBorder="1" applyAlignment="1"/>
    <xf numFmtId="0" fontId="4" fillId="0" borderId="0" xfId="0" applyFont="1" applyBorder="1"/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4" fontId="6" fillId="4" borderId="15" xfId="0" applyNumberFormat="1" applyFont="1" applyFill="1" applyBorder="1" applyAlignment="1">
      <alignment horizontal="right"/>
    </xf>
    <xf numFmtId="165" fontId="6" fillId="9" borderId="16" xfId="0" applyNumberFormat="1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166" fontId="6" fillId="9" borderId="16" xfId="0" applyNumberFormat="1" applyFont="1" applyFill="1" applyBorder="1" applyAlignment="1">
      <alignment horizontal="center"/>
    </xf>
    <xf numFmtId="164" fontId="6" fillId="4" borderId="17" xfId="0" applyNumberFormat="1" applyFont="1" applyFill="1" applyBorder="1" applyAlignment="1">
      <alignment horizontal="right"/>
    </xf>
    <xf numFmtId="0" fontId="0" fillId="0" borderId="18" xfId="0" applyFont="1" applyBorder="1" applyAlignment="1"/>
    <xf numFmtId="0" fontId="4" fillId="0" borderId="18" xfId="0" applyFont="1" applyBorder="1"/>
    <xf numFmtId="164" fontId="6" fillId="9" borderId="1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4"/>
  <sheetViews>
    <sheetView showGridLines="0" tabSelected="1" workbookViewId="0">
      <selection activeCell="H17" sqref="H17"/>
    </sheetView>
  </sheetViews>
  <sheetFormatPr defaultColWidth="14.42578125" defaultRowHeight="15.75" customHeight="1" x14ac:dyDescent="0.2"/>
  <cols>
    <col min="2" max="2" width="11" customWidth="1"/>
    <col min="3" max="3" width="14.140625" customWidth="1"/>
    <col min="4" max="4" width="13.7109375" customWidth="1"/>
    <col min="5" max="5" width="11" customWidth="1"/>
    <col min="6" max="6" width="8.85546875" customWidth="1"/>
    <col min="7" max="7" width="8.5703125" customWidth="1"/>
    <col min="8" max="8" width="10.42578125" customWidth="1"/>
    <col min="9" max="9" width="11.28515625" customWidth="1"/>
    <col min="10" max="10" width="8.5703125" customWidth="1"/>
    <col min="11" max="11" width="10.28515625" customWidth="1"/>
    <col min="12" max="12" width="13.28515625" customWidth="1"/>
    <col min="13" max="15" width="12.7109375" customWidth="1"/>
  </cols>
  <sheetData>
    <row r="1" spans="1:29" ht="18.75" x14ac:dyDescent="0.3">
      <c r="A1" s="3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"/>
      <c r="AB1" s="1"/>
      <c r="AC1" s="1"/>
    </row>
    <row r="2" spans="1:29" ht="15.75" customHeight="1" x14ac:dyDescent="0.35">
      <c r="A2" s="43" t="s">
        <v>1</v>
      </c>
      <c r="B2" s="44"/>
      <c r="C2" s="44"/>
      <c r="D2" s="4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29" ht="15.75" customHeight="1" x14ac:dyDescent="0.3">
      <c r="A3" s="46" t="s">
        <v>2</v>
      </c>
      <c r="B3" s="41"/>
      <c r="C3" s="42"/>
      <c r="D3" s="47">
        <v>400000</v>
      </c>
      <c r="E3" s="38" t="s">
        <v>38</v>
      </c>
      <c r="F3" s="38"/>
      <c r="G3" s="38"/>
      <c r="H3" s="37"/>
      <c r="I3" s="2"/>
      <c r="J3" s="2"/>
      <c r="K3" s="2"/>
      <c r="L3" s="2"/>
      <c r="M3" s="2"/>
      <c r="N3" s="2"/>
      <c r="O3" s="2"/>
      <c r="P3" s="2"/>
    </row>
    <row r="4" spans="1:29" ht="15.75" customHeight="1" x14ac:dyDescent="0.3">
      <c r="A4" s="46" t="s">
        <v>3</v>
      </c>
      <c r="B4" s="41"/>
      <c r="C4" s="42"/>
      <c r="D4" s="47">
        <v>400000</v>
      </c>
      <c r="E4" s="38"/>
      <c r="F4" s="38"/>
      <c r="G4" s="38"/>
      <c r="H4" s="37"/>
      <c r="I4" s="2"/>
      <c r="J4" s="2"/>
      <c r="K4" s="2"/>
      <c r="L4" s="2"/>
      <c r="M4" s="2"/>
      <c r="N4" s="2"/>
      <c r="O4" s="2"/>
      <c r="P4" s="2"/>
    </row>
    <row r="5" spans="1:29" ht="15.75" customHeight="1" x14ac:dyDescent="0.3">
      <c r="A5" s="46" t="s">
        <v>4</v>
      </c>
      <c r="B5" s="41"/>
      <c r="C5" s="42"/>
      <c r="D5" s="48">
        <v>30</v>
      </c>
      <c r="E5" s="38"/>
      <c r="F5" s="38"/>
      <c r="G5" s="38"/>
      <c r="H5" s="37"/>
      <c r="I5" s="2"/>
      <c r="J5" s="2"/>
      <c r="K5" s="2"/>
      <c r="L5" s="2"/>
      <c r="M5" s="2"/>
      <c r="N5" s="2"/>
      <c r="O5" s="2"/>
      <c r="P5" s="2"/>
    </row>
    <row r="6" spans="1:29" ht="15.75" customHeight="1" x14ac:dyDescent="0.3">
      <c r="A6" s="46" t="s">
        <v>5</v>
      </c>
      <c r="B6" s="41"/>
      <c r="C6" s="42"/>
      <c r="D6" s="49">
        <v>0.04</v>
      </c>
      <c r="E6" s="38"/>
      <c r="F6" s="38"/>
      <c r="G6" s="38"/>
      <c r="H6" s="37"/>
      <c r="I6" s="2"/>
      <c r="J6" s="2"/>
      <c r="K6" s="2"/>
      <c r="L6" s="2"/>
      <c r="M6" s="2"/>
      <c r="N6" s="2"/>
      <c r="O6" s="2"/>
      <c r="P6" s="2"/>
    </row>
    <row r="7" spans="1:29" ht="15.75" customHeight="1" x14ac:dyDescent="0.3">
      <c r="A7" s="46" t="s">
        <v>6</v>
      </c>
      <c r="B7" s="41"/>
      <c r="C7" s="42"/>
      <c r="D7" s="49">
        <v>0.04</v>
      </c>
      <c r="E7" s="38"/>
      <c r="F7" s="38"/>
      <c r="G7" s="38"/>
      <c r="H7" s="37"/>
      <c r="I7" s="2"/>
      <c r="J7" s="2"/>
      <c r="K7" s="2"/>
      <c r="L7" s="2"/>
      <c r="M7" s="2"/>
      <c r="N7" s="2"/>
      <c r="O7" s="2"/>
      <c r="P7" s="2"/>
    </row>
    <row r="8" spans="1:29" ht="15.75" customHeight="1" x14ac:dyDescent="0.3">
      <c r="A8" s="46" t="s">
        <v>7</v>
      </c>
      <c r="B8" s="41"/>
      <c r="C8" s="42"/>
      <c r="D8" s="49">
        <v>0.01</v>
      </c>
      <c r="E8" s="38"/>
      <c r="F8" s="38"/>
      <c r="G8" s="38"/>
      <c r="H8" s="37"/>
      <c r="I8" s="2"/>
      <c r="J8" s="2"/>
      <c r="K8" s="2"/>
      <c r="L8" s="2"/>
      <c r="M8" s="2"/>
      <c r="N8" s="2"/>
      <c r="O8" s="2"/>
      <c r="P8" s="2"/>
    </row>
    <row r="9" spans="1:29" ht="15.75" customHeight="1" x14ac:dyDescent="0.3">
      <c r="A9" s="46" t="s">
        <v>8</v>
      </c>
      <c r="B9" s="41"/>
      <c r="C9" s="42"/>
      <c r="D9" s="49">
        <v>5.0000000000000001E-3</v>
      </c>
      <c r="E9" s="38"/>
      <c r="F9" s="38"/>
      <c r="G9" s="38"/>
      <c r="H9" s="37"/>
      <c r="I9" s="2"/>
      <c r="J9" s="2"/>
      <c r="K9" s="2"/>
      <c r="L9" s="2"/>
      <c r="M9" s="2"/>
      <c r="N9" s="2"/>
      <c r="O9" s="2"/>
      <c r="P9" s="2"/>
    </row>
    <row r="10" spans="1:29" ht="15.75" customHeight="1" x14ac:dyDescent="0.3">
      <c r="A10" s="46" t="s">
        <v>9</v>
      </c>
      <c r="B10" s="41"/>
      <c r="C10" s="42"/>
      <c r="D10" s="49">
        <v>0.01</v>
      </c>
      <c r="E10" s="38"/>
      <c r="F10" s="38"/>
      <c r="G10" s="38"/>
      <c r="H10" s="37"/>
      <c r="I10" s="2"/>
      <c r="J10" s="2"/>
      <c r="K10" s="2"/>
      <c r="L10" s="2"/>
      <c r="M10" s="2"/>
      <c r="N10" s="2"/>
      <c r="O10" s="2"/>
      <c r="P10" s="2"/>
    </row>
    <row r="11" spans="1:29" ht="15.75" customHeight="1" x14ac:dyDescent="0.3">
      <c r="A11" s="46" t="s">
        <v>10</v>
      </c>
      <c r="B11" s="41"/>
      <c r="C11" s="42"/>
      <c r="D11" s="49">
        <v>0.02</v>
      </c>
      <c r="E11" s="38"/>
      <c r="F11" s="38"/>
      <c r="G11" s="38"/>
      <c r="H11" s="37"/>
      <c r="I11" s="2"/>
      <c r="J11" s="2"/>
      <c r="K11" s="2"/>
      <c r="L11" s="2"/>
      <c r="M11" s="2"/>
      <c r="N11" s="2"/>
      <c r="O11" s="2"/>
      <c r="P11" s="2"/>
    </row>
    <row r="12" spans="1:29" ht="15.75" customHeight="1" x14ac:dyDescent="0.3">
      <c r="A12" s="50" t="s">
        <v>11</v>
      </c>
      <c r="B12" s="51"/>
      <c r="C12" s="52"/>
      <c r="D12" s="53">
        <v>0</v>
      </c>
      <c r="E12" s="38"/>
      <c r="F12" s="38"/>
      <c r="G12" s="38"/>
      <c r="H12" s="37"/>
      <c r="I12" s="2"/>
      <c r="J12" s="2"/>
      <c r="K12" s="2"/>
      <c r="L12" s="2"/>
      <c r="M12" s="2"/>
      <c r="N12" s="2"/>
      <c r="O12" s="2"/>
      <c r="P12" s="2"/>
    </row>
    <row r="13" spans="1:29" ht="15.75" hidden="1" customHeight="1" x14ac:dyDescent="0.3">
      <c r="A13" s="33" t="s">
        <v>12</v>
      </c>
      <c r="B13" s="26"/>
      <c r="C13" s="34"/>
      <c r="D13" s="4">
        <v>12</v>
      </c>
      <c r="E13" s="1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29" ht="15.75" hidden="1" customHeight="1" x14ac:dyDescent="0.3">
      <c r="A14" s="33"/>
      <c r="B14" s="26"/>
      <c r="C14" s="34"/>
      <c r="D14" s="4">
        <v>12</v>
      </c>
      <c r="E14" s="1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1"/>
    </row>
    <row r="15" spans="1:29" ht="15.75" customHeight="1" x14ac:dyDescent="0.35">
      <c r="A15" s="36" t="s">
        <v>13</v>
      </c>
      <c r="B15" s="39"/>
      <c r="C15" s="39"/>
      <c r="D15" s="40"/>
      <c r="E15" s="1"/>
      <c r="F15" s="1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29" ht="15.75" customHeight="1" x14ac:dyDescent="0.3">
      <c r="A16" s="28" t="s">
        <v>14</v>
      </c>
      <c r="B16" s="26"/>
      <c r="C16" s="27"/>
      <c r="D16" s="6">
        <f>-PMT(D18,D5*D14,D4)</f>
        <v>1909.6611818618594</v>
      </c>
      <c r="E16" s="1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V16" s="1"/>
      <c r="W16" s="1"/>
      <c r="X16" s="1"/>
      <c r="Y16" s="1"/>
      <c r="Z16" s="1"/>
    </row>
    <row r="17" spans="1:29" ht="15.75" customHeight="1" x14ac:dyDescent="0.3">
      <c r="A17" s="25" t="s">
        <v>15</v>
      </c>
      <c r="B17" s="26"/>
      <c r="C17" s="27"/>
      <c r="D17" s="7">
        <f>NPER(D18,D16,-D4)</f>
        <v>359.99999999999994</v>
      </c>
      <c r="E17" s="1"/>
      <c r="F17" s="1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29" ht="15.75" customHeight="1" x14ac:dyDescent="0.3">
      <c r="A18" s="28" t="s">
        <v>16</v>
      </c>
      <c r="B18" s="26"/>
      <c r="C18" s="27"/>
      <c r="D18" s="9">
        <f>((1+D6/D13)^(D13/D14))-1</f>
        <v>3.3333333333334103E-3</v>
      </c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29" ht="15.75" customHeight="1" x14ac:dyDescent="0.3">
      <c r="A19" s="28" t="s">
        <v>17</v>
      </c>
      <c r="B19" s="26"/>
      <c r="C19" s="27"/>
      <c r="D19" s="10">
        <f>D17*D16</f>
        <v>687478.02547026926</v>
      </c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29" ht="15.75" customHeight="1" x14ac:dyDescent="0.3">
      <c r="A20" s="28" t="s">
        <v>18</v>
      </c>
      <c r="B20" s="26"/>
      <c r="C20" s="27"/>
      <c r="D20" s="10">
        <f>D19-D4</f>
        <v>287478.02547026926</v>
      </c>
      <c r="E20" s="11" t="s">
        <v>19</v>
      </c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29" ht="15.75" customHeight="1" x14ac:dyDescent="0.3">
      <c r="A21" s="28" t="s">
        <v>20</v>
      </c>
      <c r="B21" s="26"/>
      <c r="C21" s="27"/>
      <c r="D21" s="6">
        <f>L25/12</f>
        <v>2429.6611818618594</v>
      </c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V21" s="1"/>
      <c r="W21" s="1"/>
      <c r="X21" s="1"/>
      <c r="Y21" s="1"/>
      <c r="Z21" s="1"/>
    </row>
    <row r="22" spans="1:29" ht="15.75" customHeight="1" x14ac:dyDescent="0.3">
      <c r="A22" s="30" t="s">
        <v>21</v>
      </c>
      <c r="B22" s="31"/>
      <c r="C22" s="32"/>
      <c r="D22" s="12">
        <f>P25/12</f>
        <v>3469.6611818618599</v>
      </c>
      <c r="E22" s="13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V22" s="13"/>
      <c r="W22" s="13"/>
      <c r="X22" s="13"/>
      <c r="Y22" s="13"/>
      <c r="Z22" s="13"/>
      <c r="AA22" s="15"/>
      <c r="AB22" s="15"/>
      <c r="AC22" s="15"/>
    </row>
    <row r="23" spans="1:29" ht="15.75" customHeight="1" x14ac:dyDescent="0.35">
      <c r="A23" s="29" t="s">
        <v>22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29" ht="15.75" customHeight="1" x14ac:dyDescent="0.3">
      <c r="A24" s="16" t="s">
        <v>23</v>
      </c>
      <c r="B24" s="17" t="s">
        <v>18</v>
      </c>
      <c r="C24" s="18" t="s">
        <v>24</v>
      </c>
      <c r="D24" s="17" t="s">
        <v>25</v>
      </c>
      <c r="E24" s="17" t="s">
        <v>26</v>
      </c>
      <c r="F24" s="17" t="s">
        <v>27</v>
      </c>
      <c r="G24" s="17" t="s">
        <v>28</v>
      </c>
      <c r="H24" s="19" t="s">
        <v>29</v>
      </c>
      <c r="I24" s="19" t="s">
        <v>30</v>
      </c>
      <c r="J24" s="19" t="s">
        <v>31</v>
      </c>
      <c r="K24" s="19" t="s">
        <v>32</v>
      </c>
      <c r="L24" s="19" t="s">
        <v>33</v>
      </c>
      <c r="M24" s="19" t="s">
        <v>34</v>
      </c>
      <c r="N24" s="19" t="s">
        <v>35</v>
      </c>
      <c r="O24" s="19" t="s">
        <v>36</v>
      </c>
      <c r="P24" s="19" t="s">
        <v>37</v>
      </c>
      <c r="Q24" s="20"/>
      <c r="V24" s="20"/>
      <c r="W24" s="20"/>
      <c r="X24" s="20"/>
      <c r="Y24" s="20"/>
      <c r="Z24" s="20"/>
      <c r="AA24" s="20"/>
      <c r="AB24" s="20"/>
      <c r="AC24" s="20"/>
    </row>
    <row r="25" spans="1:29" ht="15.75" customHeight="1" x14ac:dyDescent="0.35">
      <c r="A25" s="21">
        <v>1</v>
      </c>
      <c r="B25" s="22">
        <f t="shared" ref="B25:B68" si="0">IF(A25&gt;$D$5,"",E25-C25)</f>
        <v>15871.788449334152</v>
      </c>
      <c r="C25" s="22">
        <f t="shared" ref="C25:C68" si="1">IF(A25&gt;$D$5,"",$D$4-D25)</f>
        <v>7044.1457330081612</v>
      </c>
      <c r="D25" s="23">
        <f>IF(A25&gt;$D$5,"",FV($D$18,$D$14,$D$16,-D4))</f>
        <v>392955.85426699184</v>
      </c>
      <c r="E25" s="22">
        <f t="shared" ref="E25:E68" si="2">IF(A25&gt;$D$5,"",A25*$D$16*$D$14)</f>
        <v>22915.934182342313</v>
      </c>
      <c r="F25" s="22">
        <f>IF(A25&gt;$D$5,"",D4-D25)</f>
        <v>7044.1457330081612</v>
      </c>
      <c r="G25" s="22">
        <f>IF(A25&gt;$D$5,"",E25-0-F25)</f>
        <v>15871.788449334152</v>
      </c>
      <c r="H25" s="22">
        <f t="shared" ref="H25:H54" si="3">F25+G25</f>
        <v>22915.934182342313</v>
      </c>
      <c r="I25" s="22">
        <f>D3*(1+$D$7)</f>
        <v>416000</v>
      </c>
      <c r="J25" s="22">
        <f t="shared" ref="J25:J54" si="4">I25*$D$8</f>
        <v>4160</v>
      </c>
      <c r="K25" s="22">
        <f t="shared" ref="K25:K54" si="5">I25*$D$9</f>
        <v>2080</v>
      </c>
      <c r="L25" s="22">
        <f t="shared" ref="L25:L54" si="6">H25+J25+K25</f>
        <v>29155.934182342313</v>
      </c>
      <c r="M25" s="22">
        <f t="shared" ref="M25:M54" si="7">I25*$D$10</f>
        <v>4160</v>
      </c>
      <c r="N25" s="22">
        <f t="shared" ref="N25:N54" si="8">I25*$D$11</f>
        <v>8320</v>
      </c>
      <c r="O25" s="22">
        <f>(D12*12)*(1+$D$7)</f>
        <v>0</v>
      </c>
      <c r="P25" s="22">
        <f t="shared" ref="P25:P54" si="9">L25+M25+N25+O25</f>
        <v>41635.934182342316</v>
      </c>
    </row>
    <row r="26" spans="1:29" ht="15.75" customHeight="1" x14ac:dyDescent="0.35">
      <c r="A26" s="24">
        <f t="shared" ref="A26:A74" si="10">IF(A25&gt;=$D$5,"",A25+1)</f>
        <v>2</v>
      </c>
      <c r="B26" s="22">
        <f t="shared" si="0"/>
        <v>31456.587532953701</v>
      </c>
      <c r="C26" s="22">
        <f t="shared" si="1"/>
        <v>14375.280831730925</v>
      </c>
      <c r="D26" s="23">
        <f t="shared" ref="D26:D68" si="11">IF(A26&gt;$D$5,"",FV($D$18,$D$14,$D$16,-D25))</f>
        <v>385624.71916826908</v>
      </c>
      <c r="E26" s="22">
        <f t="shared" si="2"/>
        <v>45831.868364684626</v>
      </c>
      <c r="F26" s="22">
        <f t="shared" ref="F26:F68" si="12">IF(A26&gt;$D$5,"",D25-D26)</f>
        <v>7331.1350987227634</v>
      </c>
      <c r="G26" s="22">
        <f t="shared" ref="G26:G68" si="13">IF(A26&gt;$D$5,"",E26-E25-F26)</f>
        <v>15584.799083619549</v>
      </c>
      <c r="H26" s="22">
        <f t="shared" si="3"/>
        <v>22915.934182342313</v>
      </c>
      <c r="I26" s="22">
        <f t="shared" ref="I26:I54" si="14">I25*(1+$D$7)</f>
        <v>432640</v>
      </c>
      <c r="J26" s="22">
        <f t="shared" si="4"/>
        <v>4326.3999999999996</v>
      </c>
      <c r="K26" s="22">
        <f t="shared" si="5"/>
        <v>2163.1999999999998</v>
      </c>
      <c r="L26" s="22">
        <f t="shared" si="6"/>
        <v>29405.534182342311</v>
      </c>
      <c r="M26" s="22">
        <f t="shared" si="7"/>
        <v>4326.3999999999996</v>
      </c>
      <c r="N26" s="22">
        <f t="shared" si="8"/>
        <v>8652.7999999999993</v>
      </c>
      <c r="O26" s="22">
        <f t="shared" ref="O26:O54" si="15">(O25)*(1+$D$7)</f>
        <v>0</v>
      </c>
      <c r="P26" s="22">
        <f t="shared" si="9"/>
        <v>42384.734182342305</v>
      </c>
      <c r="Q26" s="1"/>
      <c r="AB26" s="1"/>
      <c r="AC26" s="1"/>
    </row>
    <row r="27" spans="1:29" ht="15.75" customHeight="1" x14ac:dyDescent="0.35">
      <c r="A27" s="24">
        <f t="shared" si="10"/>
        <v>3</v>
      </c>
      <c r="B27" s="22">
        <f t="shared" si="0"/>
        <v>46742.70486129784</v>
      </c>
      <c r="C27" s="22">
        <f t="shared" si="1"/>
        <v>22005.097685729095</v>
      </c>
      <c r="D27" s="23">
        <f t="shared" si="11"/>
        <v>377994.9023142709</v>
      </c>
      <c r="E27" s="22">
        <f t="shared" si="2"/>
        <v>68747.802547026935</v>
      </c>
      <c r="F27" s="22">
        <f t="shared" si="12"/>
        <v>7629.8168539981707</v>
      </c>
      <c r="G27" s="22">
        <f t="shared" si="13"/>
        <v>15286.117328344139</v>
      </c>
      <c r="H27" s="22">
        <f t="shared" si="3"/>
        <v>22915.934182342309</v>
      </c>
      <c r="I27" s="22">
        <f t="shared" si="14"/>
        <v>449945.60000000003</v>
      </c>
      <c r="J27" s="22">
        <f t="shared" si="4"/>
        <v>4499.4560000000001</v>
      </c>
      <c r="K27" s="22">
        <f t="shared" si="5"/>
        <v>2249.7280000000001</v>
      </c>
      <c r="L27" s="22">
        <f t="shared" si="6"/>
        <v>29665.118182342307</v>
      </c>
      <c r="M27" s="22">
        <f t="shared" si="7"/>
        <v>4499.4560000000001</v>
      </c>
      <c r="N27" s="22">
        <f t="shared" si="8"/>
        <v>8998.9120000000003</v>
      </c>
      <c r="O27" s="22">
        <f t="shared" si="15"/>
        <v>0</v>
      </c>
      <c r="P27" s="22">
        <f t="shared" si="9"/>
        <v>43163.486182342313</v>
      </c>
    </row>
    <row r="28" spans="1:29" ht="15.75" customHeight="1" x14ac:dyDescent="0.35">
      <c r="A28" s="24">
        <f t="shared" si="10"/>
        <v>4</v>
      </c>
      <c r="B28" s="22">
        <f t="shared" si="0"/>
        <v>61717.971678814662</v>
      </c>
      <c r="C28" s="22">
        <f t="shared" si="1"/>
        <v>29945.76505055459</v>
      </c>
      <c r="D28" s="23">
        <f t="shared" si="11"/>
        <v>370054.23494944541</v>
      </c>
      <c r="E28" s="22">
        <f t="shared" si="2"/>
        <v>91663.736729369251</v>
      </c>
      <c r="F28" s="22">
        <f t="shared" si="12"/>
        <v>7940.6673648254946</v>
      </c>
      <c r="G28" s="22">
        <f t="shared" si="13"/>
        <v>14975.266817516822</v>
      </c>
      <c r="H28" s="22">
        <f t="shared" si="3"/>
        <v>22915.934182342316</v>
      </c>
      <c r="I28" s="22">
        <f t="shared" si="14"/>
        <v>467943.42400000006</v>
      </c>
      <c r="J28" s="22">
        <f t="shared" si="4"/>
        <v>4679.4342400000005</v>
      </c>
      <c r="K28" s="22">
        <f t="shared" si="5"/>
        <v>2339.7171200000003</v>
      </c>
      <c r="L28" s="22">
        <f t="shared" si="6"/>
        <v>29935.08554234232</v>
      </c>
      <c r="M28" s="22">
        <f t="shared" si="7"/>
        <v>4679.4342400000005</v>
      </c>
      <c r="N28" s="22">
        <f t="shared" si="8"/>
        <v>9358.868480000001</v>
      </c>
      <c r="O28" s="22">
        <f t="shared" si="15"/>
        <v>0</v>
      </c>
      <c r="P28" s="22">
        <f t="shared" si="9"/>
        <v>43973.388262342327</v>
      </c>
    </row>
    <row r="29" spans="1:29" ht="15.75" customHeight="1" x14ac:dyDescent="0.35">
      <c r="A29" s="24">
        <f t="shared" si="10"/>
        <v>5</v>
      </c>
      <c r="B29" s="22">
        <f t="shared" si="0"/>
        <v>76369.723456075677</v>
      </c>
      <c r="C29" s="22">
        <f t="shared" si="1"/>
        <v>38209.947455635876</v>
      </c>
      <c r="D29" s="23">
        <f t="shared" si="11"/>
        <v>361790.05254436412</v>
      </c>
      <c r="E29" s="22">
        <f t="shared" si="2"/>
        <v>114579.67091171155</v>
      </c>
      <c r="F29" s="22">
        <f t="shared" si="12"/>
        <v>8264.1824050812866</v>
      </c>
      <c r="G29" s="22">
        <f t="shared" si="13"/>
        <v>14651.751777261015</v>
      </c>
      <c r="H29" s="22">
        <f t="shared" si="3"/>
        <v>22915.934182342302</v>
      </c>
      <c r="I29" s="22">
        <f t="shared" si="14"/>
        <v>486661.16096000007</v>
      </c>
      <c r="J29" s="22">
        <f t="shared" si="4"/>
        <v>4866.6116096000005</v>
      </c>
      <c r="K29" s="22">
        <f t="shared" si="5"/>
        <v>2433.3058048000003</v>
      </c>
      <c r="L29" s="22">
        <f t="shared" si="6"/>
        <v>30215.851596742301</v>
      </c>
      <c r="M29" s="22">
        <f t="shared" si="7"/>
        <v>4866.6116096000005</v>
      </c>
      <c r="N29" s="22">
        <f t="shared" si="8"/>
        <v>9733.223219200001</v>
      </c>
      <c r="O29" s="22">
        <f t="shared" si="15"/>
        <v>0</v>
      </c>
      <c r="P29" s="22">
        <f t="shared" si="9"/>
        <v>44815.686425542306</v>
      </c>
    </row>
    <row r="30" spans="1:29" ht="15" x14ac:dyDescent="0.35">
      <c r="A30" s="24">
        <f t="shared" si="10"/>
        <v>6</v>
      </c>
      <c r="B30" s="22">
        <f t="shared" si="0"/>
        <v>90684.779691183096</v>
      </c>
      <c r="C30" s="22">
        <f t="shared" si="1"/>
        <v>46810.825402870774</v>
      </c>
      <c r="D30" s="23">
        <f t="shared" si="11"/>
        <v>353189.17459712923</v>
      </c>
      <c r="E30" s="22">
        <f t="shared" si="2"/>
        <v>137495.60509405387</v>
      </c>
      <c r="F30" s="22">
        <f t="shared" si="12"/>
        <v>8600.8779472348979</v>
      </c>
      <c r="G30" s="22">
        <f t="shared" si="13"/>
        <v>14315.056235107419</v>
      </c>
      <c r="H30" s="22">
        <f t="shared" si="3"/>
        <v>22915.934182342316</v>
      </c>
      <c r="I30" s="22">
        <f t="shared" si="14"/>
        <v>506127.60739840008</v>
      </c>
      <c r="J30" s="22">
        <f t="shared" si="4"/>
        <v>5061.2760739840005</v>
      </c>
      <c r="K30" s="22">
        <f t="shared" si="5"/>
        <v>2530.6380369920003</v>
      </c>
      <c r="L30" s="22">
        <f t="shared" si="6"/>
        <v>30507.848293318319</v>
      </c>
      <c r="M30" s="22">
        <f t="shared" si="7"/>
        <v>5061.2760739840005</v>
      </c>
      <c r="N30" s="22">
        <f t="shared" si="8"/>
        <v>10122.552147968001</v>
      </c>
      <c r="O30" s="22">
        <f t="shared" si="15"/>
        <v>0</v>
      </c>
      <c r="P30" s="22">
        <f t="shared" si="9"/>
        <v>45691.676515270323</v>
      </c>
    </row>
    <row r="31" spans="1:29" ht="15" x14ac:dyDescent="0.35">
      <c r="A31" s="24">
        <f t="shared" si="10"/>
        <v>7</v>
      </c>
      <c r="B31" s="22">
        <f t="shared" si="0"/>
        <v>104649.42288825539</v>
      </c>
      <c r="C31" s="22">
        <f t="shared" si="1"/>
        <v>55762.116388140828</v>
      </c>
      <c r="D31" s="23">
        <f t="shared" si="11"/>
        <v>344237.88361185917</v>
      </c>
      <c r="E31" s="22">
        <f t="shared" si="2"/>
        <v>160411.53927639622</v>
      </c>
      <c r="F31" s="22">
        <f t="shared" si="12"/>
        <v>8951.2909852700541</v>
      </c>
      <c r="G31" s="22">
        <f t="shared" si="13"/>
        <v>13964.643197072292</v>
      </c>
      <c r="H31" s="22">
        <f t="shared" si="3"/>
        <v>22915.934182342346</v>
      </c>
      <c r="I31" s="22">
        <f t="shared" si="14"/>
        <v>526372.71169433615</v>
      </c>
      <c r="J31" s="22">
        <f t="shared" si="4"/>
        <v>5263.7271169433616</v>
      </c>
      <c r="K31" s="22">
        <f t="shared" si="5"/>
        <v>2631.8635584716808</v>
      </c>
      <c r="L31" s="22">
        <f t="shared" si="6"/>
        <v>30811.524857757388</v>
      </c>
      <c r="M31" s="22">
        <f t="shared" si="7"/>
        <v>5263.7271169433616</v>
      </c>
      <c r="N31" s="22">
        <f t="shared" si="8"/>
        <v>10527.454233886723</v>
      </c>
      <c r="O31" s="22">
        <f t="shared" si="15"/>
        <v>0</v>
      </c>
      <c r="P31" s="22">
        <f t="shared" si="9"/>
        <v>46602.706208587471</v>
      </c>
    </row>
    <row r="32" spans="1:29" ht="15" x14ac:dyDescent="0.35">
      <c r="A32" s="24">
        <f t="shared" si="10"/>
        <v>8</v>
      </c>
      <c r="B32" s="22">
        <f t="shared" si="0"/>
        <v>118249.37667946369</v>
      </c>
      <c r="C32" s="22">
        <f t="shared" si="1"/>
        <v>65078.096779274812</v>
      </c>
      <c r="D32" s="23">
        <f t="shared" si="11"/>
        <v>334921.90322072519</v>
      </c>
      <c r="E32" s="22">
        <f t="shared" si="2"/>
        <v>183327.4734587385</v>
      </c>
      <c r="F32" s="22">
        <f t="shared" si="12"/>
        <v>9315.9803911339841</v>
      </c>
      <c r="G32" s="22">
        <f t="shared" si="13"/>
        <v>13599.953791208303</v>
      </c>
      <c r="H32" s="22">
        <f t="shared" si="3"/>
        <v>22915.934182342287</v>
      </c>
      <c r="I32" s="22">
        <f t="shared" si="14"/>
        <v>547427.62016210961</v>
      </c>
      <c r="J32" s="22">
        <f t="shared" si="4"/>
        <v>5474.2762016210963</v>
      </c>
      <c r="K32" s="22">
        <f t="shared" si="5"/>
        <v>2737.1381008105482</v>
      </c>
      <c r="L32" s="22">
        <f t="shared" si="6"/>
        <v>31127.348484773935</v>
      </c>
      <c r="M32" s="22">
        <f t="shared" si="7"/>
        <v>5474.2762016210963</v>
      </c>
      <c r="N32" s="22">
        <f t="shared" si="8"/>
        <v>10948.552403242193</v>
      </c>
      <c r="O32" s="22">
        <f t="shared" si="15"/>
        <v>0</v>
      </c>
      <c r="P32" s="22">
        <f t="shared" si="9"/>
        <v>47550.177089637218</v>
      </c>
    </row>
    <row r="33" spans="1:29" ht="15" x14ac:dyDescent="0.35">
      <c r="A33" s="24">
        <f t="shared" si="10"/>
        <v>9</v>
      </c>
      <c r="B33" s="22">
        <f t="shared" si="0"/>
        <v>131469.78305572667</v>
      </c>
      <c r="C33" s="22">
        <f t="shared" si="1"/>
        <v>74773.624585354119</v>
      </c>
      <c r="D33" s="23">
        <f t="shared" si="11"/>
        <v>325226.37541464588</v>
      </c>
      <c r="E33" s="22">
        <f t="shared" si="2"/>
        <v>206243.40764108079</v>
      </c>
      <c r="F33" s="22">
        <f t="shared" si="12"/>
        <v>9695.5278060793062</v>
      </c>
      <c r="G33" s="22">
        <f t="shared" si="13"/>
        <v>13220.406376262981</v>
      </c>
      <c r="H33" s="22">
        <f t="shared" si="3"/>
        <v>22915.934182342287</v>
      </c>
      <c r="I33" s="22">
        <f t="shared" si="14"/>
        <v>569324.72496859403</v>
      </c>
      <c r="J33" s="22">
        <f t="shared" si="4"/>
        <v>5693.24724968594</v>
      </c>
      <c r="K33" s="22">
        <f t="shared" si="5"/>
        <v>2846.62362484297</v>
      </c>
      <c r="L33" s="22">
        <f t="shared" si="6"/>
        <v>31455.805056871199</v>
      </c>
      <c r="M33" s="22">
        <f t="shared" si="7"/>
        <v>5693.24724968594</v>
      </c>
      <c r="N33" s="22">
        <f t="shared" si="8"/>
        <v>11386.49449937188</v>
      </c>
      <c r="O33" s="22">
        <f t="shared" si="15"/>
        <v>0</v>
      </c>
      <c r="P33" s="22">
        <f t="shared" si="9"/>
        <v>48535.546805929022</v>
      </c>
    </row>
    <row r="34" spans="1:29" ht="15" x14ac:dyDescent="0.35">
      <c r="A34" s="24">
        <f t="shared" si="10"/>
        <v>10</v>
      </c>
      <c r="B34" s="22">
        <f t="shared" si="0"/>
        <v>144295.1786697483</v>
      </c>
      <c r="C34" s="22">
        <f t="shared" si="1"/>
        <v>84864.163153674803</v>
      </c>
      <c r="D34" s="23">
        <f t="shared" si="11"/>
        <v>315135.8368463252</v>
      </c>
      <c r="E34" s="22">
        <f t="shared" si="2"/>
        <v>229159.34182342311</v>
      </c>
      <c r="F34" s="22">
        <f t="shared" si="12"/>
        <v>10090.538568320684</v>
      </c>
      <c r="G34" s="22">
        <f t="shared" si="13"/>
        <v>12825.395614021632</v>
      </c>
      <c r="H34" s="22">
        <f t="shared" si="3"/>
        <v>22915.934182342316</v>
      </c>
      <c r="I34" s="22">
        <f t="shared" si="14"/>
        <v>592097.71396733786</v>
      </c>
      <c r="J34" s="22">
        <f t="shared" si="4"/>
        <v>5920.9771396733786</v>
      </c>
      <c r="K34" s="22">
        <f t="shared" si="5"/>
        <v>2960.4885698366893</v>
      </c>
      <c r="L34" s="22">
        <f t="shared" si="6"/>
        <v>31797.399891852383</v>
      </c>
      <c r="M34" s="22">
        <f t="shared" si="7"/>
        <v>5920.9771396733786</v>
      </c>
      <c r="N34" s="22">
        <f t="shared" si="8"/>
        <v>11841.954279346757</v>
      </c>
      <c r="O34" s="22">
        <f t="shared" si="15"/>
        <v>0</v>
      </c>
      <c r="P34" s="22">
        <f t="shared" si="9"/>
        <v>49560.33131087252</v>
      </c>
      <c r="Q34" s="1"/>
    </row>
    <row r="35" spans="1:29" ht="15" x14ac:dyDescent="0.35">
      <c r="A35" s="24">
        <f t="shared" si="10"/>
        <v>11</v>
      </c>
      <c r="B35" s="22">
        <f t="shared" si="0"/>
        <v>156709.47017360493</v>
      </c>
      <c r="C35" s="22">
        <f t="shared" si="1"/>
        <v>95365.80583216052</v>
      </c>
      <c r="D35" s="23">
        <f t="shared" si="11"/>
        <v>304634.19416783948</v>
      </c>
      <c r="E35" s="22">
        <f t="shared" si="2"/>
        <v>252075.27600576545</v>
      </c>
      <c r="F35" s="22">
        <f t="shared" si="12"/>
        <v>10501.642678485718</v>
      </c>
      <c r="G35" s="22">
        <f t="shared" si="13"/>
        <v>12414.291503856628</v>
      </c>
      <c r="H35" s="22">
        <f t="shared" si="3"/>
        <v>22915.934182342346</v>
      </c>
      <c r="I35" s="22">
        <f t="shared" si="14"/>
        <v>615781.62252603134</v>
      </c>
      <c r="J35" s="22">
        <f t="shared" si="4"/>
        <v>6157.8162252603133</v>
      </c>
      <c r="K35" s="22">
        <f t="shared" si="5"/>
        <v>3078.9081126301567</v>
      </c>
      <c r="L35" s="22">
        <f t="shared" si="6"/>
        <v>32152.658520232817</v>
      </c>
      <c r="M35" s="22">
        <f t="shared" si="7"/>
        <v>6157.8162252603133</v>
      </c>
      <c r="N35" s="22">
        <f t="shared" si="8"/>
        <v>12315.632450520627</v>
      </c>
      <c r="O35" s="22">
        <f t="shared" si="15"/>
        <v>0</v>
      </c>
      <c r="P35" s="22">
        <f t="shared" si="9"/>
        <v>50626.107196013756</v>
      </c>
    </row>
    <row r="36" spans="1:29" ht="15" x14ac:dyDescent="0.35">
      <c r="A36" s="24">
        <f t="shared" si="10"/>
        <v>12</v>
      </c>
      <c r="B36" s="22">
        <f t="shared" si="0"/>
        <v>168695.90855154768</v>
      </c>
      <c r="C36" s="22">
        <f t="shared" si="1"/>
        <v>106295.30163656006</v>
      </c>
      <c r="D36" s="23">
        <f t="shared" si="11"/>
        <v>293704.69836343994</v>
      </c>
      <c r="E36" s="22">
        <f t="shared" si="2"/>
        <v>274991.21018810774</v>
      </c>
      <c r="F36" s="22">
        <f t="shared" si="12"/>
        <v>10929.495804399543</v>
      </c>
      <c r="G36" s="22">
        <f t="shared" si="13"/>
        <v>11986.438377942744</v>
      </c>
      <c r="H36" s="22">
        <f t="shared" si="3"/>
        <v>22915.934182342287</v>
      </c>
      <c r="I36" s="22">
        <f t="shared" si="14"/>
        <v>640412.88742707262</v>
      </c>
      <c r="J36" s="22">
        <f t="shared" si="4"/>
        <v>6404.1288742707266</v>
      </c>
      <c r="K36" s="22">
        <f t="shared" si="5"/>
        <v>3202.0644371353633</v>
      </c>
      <c r="L36" s="22">
        <f t="shared" si="6"/>
        <v>32522.127493748376</v>
      </c>
      <c r="M36" s="22">
        <f t="shared" si="7"/>
        <v>6404.1288742707266</v>
      </c>
      <c r="N36" s="22">
        <f t="shared" si="8"/>
        <v>12808.257748541453</v>
      </c>
      <c r="O36" s="22">
        <f t="shared" si="15"/>
        <v>0</v>
      </c>
      <c r="P36" s="22">
        <f t="shared" si="9"/>
        <v>51734.514116560553</v>
      </c>
      <c r="S36" s="1"/>
      <c r="T36" s="1"/>
      <c r="U36" s="3"/>
      <c r="V36" s="1"/>
      <c r="W36" s="1"/>
      <c r="X36" s="1"/>
      <c r="Y36" s="1"/>
      <c r="Z36" s="1"/>
    </row>
    <row r="37" spans="1:29" ht="15" x14ac:dyDescent="0.35">
      <c r="A37" s="24">
        <f t="shared" si="10"/>
        <v>13</v>
      </c>
      <c r="B37" s="22">
        <f t="shared" si="0"/>
        <v>180237.06240708381</v>
      </c>
      <c r="C37" s="22">
        <f t="shared" si="1"/>
        <v>117670.08196336625</v>
      </c>
      <c r="D37" s="23">
        <f t="shared" si="11"/>
        <v>282329.91803663375</v>
      </c>
      <c r="E37" s="22">
        <f t="shared" si="2"/>
        <v>297907.14437045006</v>
      </c>
      <c r="F37" s="22">
        <f t="shared" si="12"/>
        <v>11374.780326806183</v>
      </c>
      <c r="G37" s="22">
        <f t="shared" si="13"/>
        <v>11541.153855536133</v>
      </c>
      <c r="H37" s="22">
        <f t="shared" si="3"/>
        <v>22915.934182342316</v>
      </c>
      <c r="I37" s="22">
        <f t="shared" si="14"/>
        <v>666029.40292415558</v>
      </c>
      <c r="J37" s="22">
        <f t="shared" si="4"/>
        <v>6660.294029241556</v>
      </c>
      <c r="K37" s="22">
        <f t="shared" si="5"/>
        <v>3330.147014620778</v>
      </c>
      <c r="L37" s="22">
        <f t="shared" si="6"/>
        <v>32906.375226204647</v>
      </c>
      <c r="M37" s="22">
        <f t="shared" si="7"/>
        <v>6660.294029241556</v>
      </c>
      <c r="N37" s="22">
        <f t="shared" si="8"/>
        <v>13320.588058483112</v>
      </c>
      <c r="O37" s="22">
        <f t="shared" si="15"/>
        <v>0</v>
      </c>
      <c r="P37" s="22">
        <f t="shared" si="9"/>
        <v>52887.257313929316</v>
      </c>
    </row>
    <row r="38" spans="1:29" ht="15" x14ac:dyDescent="0.35">
      <c r="A38" s="24">
        <f t="shared" si="10"/>
        <v>14</v>
      </c>
      <c r="B38" s="22">
        <f t="shared" si="0"/>
        <v>191314.79016173223</v>
      </c>
      <c r="C38" s="22">
        <f t="shared" si="1"/>
        <v>129508.2883910602</v>
      </c>
      <c r="D38" s="23">
        <f t="shared" si="11"/>
        <v>270491.7116089398</v>
      </c>
      <c r="E38" s="22">
        <f t="shared" si="2"/>
        <v>320823.07855279243</v>
      </c>
      <c r="F38" s="22">
        <f t="shared" si="12"/>
        <v>11838.206427693949</v>
      </c>
      <c r="G38" s="22">
        <f t="shared" si="13"/>
        <v>11077.727754648426</v>
      </c>
      <c r="H38" s="22">
        <f t="shared" si="3"/>
        <v>22915.934182342375</v>
      </c>
      <c r="I38" s="22">
        <f t="shared" si="14"/>
        <v>692670.57904112188</v>
      </c>
      <c r="J38" s="22">
        <f t="shared" si="4"/>
        <v>6926.7057904112189</v>
      </c>
      <c r="K38" s="22">
        <f t="shared" si="5"/>
        <v>3463.3528952056095</v>
      </c>
      <c r="L38" s="22">
        <f t="shared" si="6"/>
        <v>33305.992867959205</v>
      </c>
      <c r="M38" s="22">
        <f t="shared" si="7"/>
        <v>6926.7057904112189</v>
      </c>
      <c r="N38" s="22">
        <f t="shared" si="8"/>
        <v>13853.411580822438</v>
      </c>
      <c r="O38" s="22">
        <f t="shared" si="15"/>
        <v>0</v>
      </c>
      <c r="P38" s="22">
        <f t="shared" si="9"/>
        <v>54086.110239192865</v>
      </c>
    </row>
    <row r="39" spans="1:29" ht="15" x14ac:dyDescent="0.35">
      <c r="A39" s="24">
        <f t="shared" si="10"/>
        <v>15</v>
      </c>
      <c r="B39" s="22">
        <f t="shared" si="0"/>
        <v>201910.21112111333</v>
      </c>
      <c r="C39" s="22">
        <f t="shared" si="1"/>
        <v>141828.80161402136</v>
      </c>
      <c r="D39" s="23">
        <f t="shared" si="11"/>
        <v>258171.19838597864</v>
      </c>
      <c r="E39" s="22">
        <f t="shared" si="2"/>
        <v>343739.01273513469</v>
      </c>
      <c r="F39" s="22">
        <f t="shared" si="12"/>
        <v>12320.513222961163</v>
      </c>
      <c r="G39" s="22">
        <f t="shared" si="13"/>
        <v>10595.420959381096</v>
      </c>
      <c r="H39" s="22">
        <f t="shared" si="3"/>
        <v>22915.934182342258</v>
      </c>
      <c r="I39" s="22">
        <f t="shared" si="14"/>
        <v>720377.40220276674</v>
      </c>
      <c r="J39" s="22">
        <f t="shared" si="4"/>
        <v>7203.7740220276673</v>
      </c>
      <c r="K39" s="22">
        <f t="shared" si="5"/>
        <v>3601.8870110138337</v>
      </c>
      <c r="L39" s="22">
        <f t="shared" si="6"/>
        <v>33721.595215383757</v>
      </c>
      <c r="M39" s="22">
        <f t="shared" si="7"/>
        <v>7203.7740220276673</v>
      </c>
      <c r="N39" s="22">
        <f t="shared" si="8"/>
        <v>14407.548044055335</v>
      </c>
      <c r="O39" s="22">
        <f t="shared" si="15"/>
        <v>0</v>
      </c>
      <c r="P39" s="22">
        <f t="shared" si="9"/>
        <v>55332.917281466762</v>
      </c>
    </row>
    <row r="40" spans="1:29" ht="15" x14ac:dyDescent="0.35">
      <c r="A40" s="24">
        <f t="shared" si="10"/>
        <v>16</v>
      </c>
      <c r="B40" s="22">
        <f t="shared" si="0"/>
        <v>212003.67536222737</v>
      </c>
      <c r="C40" s="22">
        <f t="shared" si="1"/>
        <v>154651.27155524964</v>
      </c>
      <c r="D40" s="23">
        <f t="shared" si="11"/>
        <v>245348.72844475036</v>
      </c>
      <c r="E40" s="22">
        <f t="shared" si="2"/>
        <v>366654.94691747701</v>
      </c>
      <c r="F40" s="22">
        <f t="shared" si="12"/>
        <v>12822.469941228279</v>
      </c>
      <c r="G40" s="22">
        <f t="shared" si="13"/>
        <v>10093.464241114038</v>
      </c>
      <c r="H40" s="22">
        <f t="shared" si="3"/>
        <v>22915.934182342316</v>
      </c>
      <c r="I40" s="22">
        <f t="shared" si="14"/>
        <v>749192.49829087744</v>
      </c>
      <c r="J40" s="22">
        <f t="shared" si="4"/>
        <v>7491.9249829087748</v>
      </c>
      <c r="K40" s="22">
        <f t="shared" si="5"/>
        <v>3745.9624914543874</v>
      </c>
      <c r="L40" s="22">
        <f t="shared" si="6"/>
        <v>34153.821656705477</v>
      </c>
      <c r="M40" s="22">
        <f t="shared" si="7"/>
        <v>7491.9249829087748</v>
      </c>
      <c r="N40" s="22">
        <f t="shared" si="8"/>
        <v>14983.84996581755</v>
      </c>
      <c r="O40" s="22">
        <f t="shared" si="15"/>
        <v>0</v>
      </c>
      <c r="P40" s="22">
        <f t="shared" si="9"/>
        <v>56629.596605431805</v>
      </c>
    </row>
    <row r="41" spans="1:29" ht="15" x14ac:dyDescent="0.35">
      <c r="A41" s="24">
        <f t="shared" si="10"/>
        <v>17</v>
      </c>
      <c r="B41" s="22">
        <f t="shared" si="0"/>
        <v>221574.73239389309</v>
      </c>
      <c r="C41" s="22">
        <f t="shared" si="1"/>
        <v>167996.14870592623</v>
      </c>
      <c r="D41" s="23">
        <f t="shared" si="11"/>
        <v>232003.85129407377</v>
      </c>
      <c r="E41" s="22">
        <f t="shared" si="2"/>
        <v>389570.88109981932</v>
      </c>
      <c r="F41" s="22">
        <f t="shared" si="12"/>
        <v>13344.877150676592</v>
      </c>
      <c r="G41" s="22">
        <f t="shared" si="13"/>
        <v>9571.0570316657249</v>
      </c>
      <c r="H41" s="22">
        <f t="shared" si="3"/>
        <v>22915.934182342316</v>
      </c>
      <c r="I41" s="22">
        <f t="shared" si="14"/>
        <v>779160.19822251261</v>
      </c>
      <c r="J41" s="22">
        <f t="shared" si="4"/>
        <v>7791.6019822251264</v>
      </c>
      <c r="K41" s="22">
        <f t="shared" si="5"/>
        <v>3895.8009911125632</v>
      </c>
      <c r="L41" s="22">
        <f t="shared" si="6"/>
        <v>34603.337155680005</v>
      </c>
      <c r="M41" s="22">
        <f t="shared" si="7"/>
        <v>7791.6019822251264</v>
      </c>
      <c r="N41" s="22">
        <f t="shared" si="8"/>
        <v>15583.203964450253</v>
      </c>
      <c r="O41" s="22">
        <f t="shared" si="15"/>
        <v>0</v>
      </c>
      <c r="P41" s="22">
        <f t="shared" si="9"/>
        <v>57978.143102355381</v>
      </c>
    </row>
    <row r="42" spans="1:29" ht="15" x14ac:dyDescent="0.35">
      <c r="A42" s="24">
        <f t="shared" si="10"/>
        <v>18</v>
      </c>
      <c r="B42" s="22">
        <f t="shared" si="0"/>
        <v>230602.09854036514</v>
      </c>
      <c r="C42" s="22">
        <f t="shared" si="1"/>
        <v>181884.71674179644</v>
      </c>
      <c r="D42" s="23">
        <f t="shared" si="11"/>
        <v>218115.28325820356</v>
      </c>
      <c r="E42" s="22">
        <f t="shared" si="2"/>
        <v>412486.81528216158</v>
      </c>
      <c r="F42" s="22">
        <f t="shared" si="12"/>
        <v>13888.568035870208</v>
      </c>
      <c r="G42" s="22">
        <f t="shared" si="13"/>
        <v>9027.3661464720499</v>
      </c>
      <c r="H42" s="22">
        <f t="shared" si="3"/>
        <v>22915.934182342258</v>
      </c>
      <c r="I42" s="22">
        <f t="shared" si="14"/>
        <v>810326.60615141317</v>
      </c>
      <c r="J42" s="22">
        <f t="shared" si="4"/>
        <v>8103.2660615141322</v>
      </c>
      <c r="K42" s="22">
        <f t="shared" si="5"/>
        <v>4051.6330307570661</v>
      </c>
      <c r="L42" s="22">
        <f t="shared" si="6"/>
        <v>35070.833274613455</v>
      </c>
      <c r="M42" s="22">
        <f t="shared" si="7"/>
        <v>8103.2660615141322</v>
      </c>
      <c r="N42" s="22">
        <f t="shared" si="8"/>
        <v>16206.532123028264</v>
      </c>
      <c r="O42" s="22">
        <f t="shared" si="15"/>
        <v>0</v>
      </c>
      <c r="P42" s="22">
        <f t="shared" si="9"/>
        <v>59380.631459155855</v>
      </c>
    </row>
    <row r="43" spans="1:29" ht="15" x14ac:dyDescent="0.35">
      <c r="A43" s="24">
        <f t="shared" si="10"/>
        <v>19</v>
      </c>
      <c r="B43" s="22">
        <f t="shared" si="0"/>
        <v>239063.62299610948</v>
      </c>
      <c r="C43" s="22">
        <f t="shared" si="1"/>
        <v>196339.12646839448</v>
      </c>
      <c r="D43" s="23">
        <f t="shared" si="11"/>
        <v>203660.87353160552</v>
      </c>
      <c r="E43" s="22">
        <f t="shared" si="2"/>
        <v>435402.74946450396</v>
      </c>
      <c r="F43" s="22">
        <f t="shared" si="12"/>
        <v>14454.409726598038</v>
      </c>
      <c r="G43" s="22">
        <f t="shared" si="13"/>
        <v>8461.5244557443366</v>
      </c>
      <c r="H43" s="22">
        <f t="shared" si="3"/>
        <v>22915.934182342375</v>
      </c>
      <c r="I43" s="22">
        <f t="shared" si="14"/>
        <v>842739.67039746977</v>
      </c>
      <c r="J43" s="22">
        <f t="shared" si="4"/>
        <v>8427.3967039746985</v>
      </c>
      <c r="K43" s="22">
        <f t="shared" si="5"/>
        <v>4213.6983519873493</v>
      </c>
      <c r="L43" s="22">
        <f t="shared" si="6"/>
        <v>35557.029238304422</v>
      </c>
      <c r="M43" s="22">
        <f t="shared" si="7"/>
        <v>8427.3967039746985</v>
      </c>
      <c r="N43" s="22">
        <f t="shared" si="8"/>
        <v>16854.793407949397</v>
      </c>
      <c r="O43" s="22">
        <f t="shared" si="15"/>
        <v>0</v>
      </c>
      <c r="P43" s="22">
        <f t="shared" si="9"/>
        <v>60839.219350228523</v>
      </c>
    </row>
    <row r="44" spans="1:29" ht="15" x14ac:dyDescent="0.35">
      <c r="A44" s="24">
        <f t="shared" si="10"/>
        <v>20</v>
      </c>
      <c r="B44" s="22">
        <f t="shared" si="0"/>
        <v>246936.25249759725</v>
      </c>
      <c r="C44" s="22">
        <f t="shared" si="1"/>
        <v>211382.43114924897</v>
      </c>
      <c r="D44" s="23">
        <f t="shared" si="11"/>
        <v>188617.56885075103</v>
      </c>
      <c r="E44" s="22">
        <f t="shared" si="2"/>
        <v>458318.68364684621</v>
      </c>
      <c r="F44" s="22">
        <f t="shared" si="12"/>
        <v>15043.30468085449</v>
      </c>
      <c r="G44" s="22">
        <f t="shared" si="13"/>
        <v>7872.6295014877687</v>
      </c>
      <c r="H44" s="22">
        <f t="shared" si="3"/>
        <v>22915.934182342258</v>
      </c>
      <c r="I44" s="22">
        <f t="shared" si="14"/>
        <v>876449.25721336855</v>
      </c>
      <c r="J44" s="22">
        <f t="shared" si="4"/>
        <v>8764.4925721336858</v>
      </c>
      <c r="K44" s="22">
        <f t="shared" si="5"/>
        <v>4382.2462860668429</v>
      </c>
      <c r="L44" s="22">
        <f t="shared" si="6"/>
        <v>36062.673040542788</v>
      </c>
      <c r="M44" s="22">
        <f t="shared" si="7"/>
        <v>8764.4925721336858</v>
      </c>
      <c r="N44" s="22">
        <f t="shared" si="8"/>
        <v>17528.985144267372</v>
      </c>
      <c r="O44" s="22">
        <f t="shared" si="15"/>
        <v>0</v>
      </c>
      <c r="P44" s="22">
        <f t="shared" si="9"/>
        <v>62356.15075694384</v>
      </c>
      <c r="S44" s="1"/>
      <c r="T44" s="1"/>
      <c r="U44" s="3"/>
      <c r="V44" s="1"/>
      <c r="W44" s="1"/>
      <c r="X44" s="1"/>
      <c r="Y44" s="1"/>
      <c r="Z44" s="1"/>
    </row>
    <row r="45" spans="1:29" ht="15" x14ac:dyDescent="0.35">
      <c r="A45" s="24">
        <f t="shared" si="10"/>
        <v>21</v>
      </c>
      <c r="B45" s="22">
        <f t="shared" si="0"/>
        <v>254195.99455577461</v>
      </c>
      <c r="C45" s="22">
        <f t="shared" si="1"/>
        <v>227038.62327341398</v>
      </c>
      <c r="D45" s="23">
        <f t="shared" si="11"/>
        <v>172961.37672658602</v>
      </c>
      <c r="E45" s="22">
        <f t="shared" si="2"/>
        <v>481234.61782918859</v>
      </c>
      <c r="F45" s="22">
        <f t="shared" si="12"/>
        <v>15656.192124165013</v>
      </c>
      <c r="G45" s="22">
        <f t="shared" si="13"/>
        <v>7259.7420581773622</v>
      </c>
      <c r="H45" s="22">
        <f t="shared" si="3"/>
        <v>22915.934182342375</v>
      </c>
      <c r="I45" s="22">
        <f t="shared" si="14"/>
        <v>911507.22750190331</v>
      </c>
      <c r="J45" s="22">
        <f t="shared" si="4"/>
        <v>9115.0722750190325</v>
      </c>
      <c r="K45" s="22">
        <f t="shared" si="5"/>
        <v>4557.5361375095163</v>
      </c>
      <c r="L45" s="22">
        <f t="shared" si="6"/>
        <v>36588.542594870923</v>
      </c>
      <c r="M45" s="22">
        <f t="shared" si="7"/>
        <v>9115.0722750190325</v>
      </c>
      <c r="N45" s="22">
        <f t="shared" si="8"/>
        <v>18230.144550038065</v>
      </c>
      <c r="O45" s="22">
        <f t="shared" si="15"/>
        <v>0</v>
      </c>
      <c r="P45" s="22">
        <f t="shared" si="9"/>
        <v>63933.759419928021</v>
      </c>
    </row>
    <row r="46" spans="1:29" ht="15" x14ac:dyDescent="0.35">
      <c r="A46" s="24">
        <f t="shared" si="10"/>
        <v>22</v>
      </c>
      <c r="B46" s="22">
        <f t="shared" si="0"/>
        <v>260817.87919056477</v>
      </c>
      <c r="C46" s="22">
        <f t="shared" si="1"/>
        <v>243332.67282096614</v>
      </c>
      <c r="D46" s="23">
        <f t="shared" si="11"/>
        <v>156667.32717903386</v>
      </c>
      <c r="E46" s="22">
        <f t="shared" si="2"/>
        <v>504150.5520115309</v>
      </c>
      <c r="F46" s="22">
        <f t="shared" si="12"/>
        <v>16294.04954755216</v>
      </c>
      <c r="G46" s="22">
        <f t="shared" si="13"/>
        <v>6621.8846347901563</v>
      </c>
      <c r="H46" s="22">
        <f t="shared" si="3"/>
        <v>22915.934182342316</v>
      </c>
      <c r="I46" s="22">
        <f t="shared" si="14"/>
        <v>947967.5166019795</v>
      </c>
      <c r="J46" s="22">
        <f t="shared" si="4"/>
        <v>9479.6751660197951</v>
      </c>
      <c r="K46" s="22">
        <f t="shared" si="5"/>
        <v>4739.8375830098976</v>
      </c>
      <c r="L46" s="22">
        <f t="shared" si="6"/>
        <v>37135.446931372011</v>
      </c>
      <c r="M46" s="22">
        <f t="shared" si="7"/>
        <v>9479.6751660197951</v>
      </c>
      <c r="N46" s="22">
        <f t="shared" si="8"/>
        <v>18959.35033203959</v>
      </c>
      <c r="O46" s="22">
        <f t="shared" si="15"/>
        <v>0</v>
      </c>
      <c r="P46" s="22">
        <f t="shared" si="9"/>
        <v>65574.472429431393</v>
      </c>
      <c r="Q46" s="1"/>
      <c r="AB46" s="1"/>
      <c r="AC46" s="1"/>
    </row>
    <row r="47" spans="1:29" ht="15" x14ac:dyDescent="0.35">
      <c r="A47" s="24">
        <f t="shared" si="10"/>
        <v>23</v>
      </c>
      <c r="B47" s="22">
        <f t="shared" si="0"/>
        <v>266775.91910637612</v>
      </c>
      <c r="C47" s="22">
        <f t="shared" si="1"/>
        <v>260290.5670874971</v>
      </c>
      <c r="D47" s="23">
        <f t="shared" si="11"/>
        <v>139709.4329125029</v>
      </c>
      <c r="E47" s="22">
        <f t="shared" si="2"/>
        <v>527066.48619387322</v>
      </c>
      <c r="F47" s="22">
        <f t="shared" si="12"/>
        <v>16957.894266530959</v>
      </c>
      <c r="G47" s="22">
        <f t="shared" si="13"/>
        <v>5958.0399158113578</v>
      </c>
      <c r="H47" s="22">
        <f t="shared" si="3"/>
        <v>22915.934182342316</v>
      </c>
      <c r="I47" s="22">
        <f t="shared" si="14"/>
        <v>985886.21726605867</v>
      </c>
      <c r="J47" s="22">
        <f t="shared" si="4"/>
        <v>9858.862172660587</v>
      </c>
      <c r="K47" s="22">
        <f t="shared" si="5"/>
        <v>4929.4310863302935</v>
      </c>
      <c r="L47" s="22">
        <f t="shared" si="6"/>
        <v>37704.227441333198</v>
      </c>
      <c r="M47" s="22">
        <f t="shared" si="7"/>
        <v>9858.862172660587</v>
      </c>
      <c r="N47" s="22">
        <f t="shared" si="8"/>
        <v>19717.724345321174</v>
      </c>
      <c r="O47" s="22">
        <f t="shared" si="15"/>
        <v>0</v>
      </c>
      <c r="P47" s="22">
        <f t="shared" si="9"/>
        <v>67280.813959314954</v>
      </c>
    </row>
    <row r="48" spans="1:29" ht="15" x14ac:dyDescent="0.35">
      <c r="A48" s="24">
        <f t="shared" si="10"/>
        <v>24</v>
      </c>
      <c r="B48" s="22">
        <f t="shared" si="0"/>
        <v>272043.06824509823</v>
      </c>
      <c r="C48" s="22">
        <f t="shared" si="1"/>
        <v>277939.35213111725</v>
      </c>
      <c r="D48" s="23">
        <f t="shared" si="11"/>
        <v>122060.64786888278</v>
      </c>
      <c r="E48" s="22">
        <f t="shared" si="2"/>
        <v>549982.42037621548</v>
      </c>
      <c r="F48" s="22">
        <f t="shared" si="12"/>
        <v>17648.785043620126</v>
      </c>
      <c r="G48" s="22">
        <f t="shared" si="13"/>
        <v>5267.1491387221322</v>
      </c>
      <c r="H48" s="22">
        <f t="shared" si="3"/>
        <v>22915.934182342258</v>
      </c>
      <c r="I48" s="22">
        <f t="shared" si="14"/>
        <v>1025321.665956701</v>
      </c>
      <c r="J48" s="22">
        <f t="shared" si="4"/>
        <v>10253.216659567011</v>
      </c>
      <c r="K48" s="22">
        <f t="shared" si="5"/>
        <v>5126.6083297835057</v>
      </c>
      <c r="L48" s="22">
        <f t="shared" si="6"/>
        <v>38295.759171692778</v>
      </c>
      <c r="M48" s="22">
        <f t="shared" si="7"/>
        <v>10253.216659567011</v>
      </c>
      <c r="N48" s="22">
        <f t="shared" si="8"/>
        <v>20506.433319134023</v>
      </c>
      <c r="O48" s="22">
        <f t="shared" si="15"/>
        <v>0</v>
      </c>
      <c r="P48" s="22">
        <f t="shared" si="9"/>
        <v>69055.409150393811</v>
      </c>
    </row>
    <row r="49" spans="1:26" ht="15" x14ac:dyDescent="0.35">
      <c r="A49" s="24">
        <f t="shared" si="10"/>
        <v>25</v>
      </c>
      <c r="B49" s="22">
        <f t="shared" si="0"/>
        <v>276591.17865048372</v>
      </c>
      <c r="C49" s="22">
        <f t="shared" si="1"/>
        <v>296307.17590807413</v>
      </c>
      <c r="D49" s="23">
        <f t="shared" si="11"/>
        <v>103692.82409192585</v>
      </c>
      <c r="E49" s="22">
        <f t="shared" si="2"/>
        <v>572898.35455855785</v>
      </c>
      <c r="F49" s="22">
        <f t="shared" si="12"/>
        <v>18367.823776956924</v>
      </c>
      <c r="G49" s="22">
        <f t="shared" si="13"/>
        <v>4548.1104053854506</v>
      </c>
      <c r="H49" s="22">
        <f t="shared" si="3"/>
        <v>22915.934182342375</v>
      </c>
      <c r="I49" s="22">
        <f t="shared" si="14"/>
        <v>1066334.532594969</v>
      </c>
      <c r="J49" s="22">
        <f t="shared" si="4"/>
        <v>10663.345325949691</v>
      </c>
      <c r="K49" s="22">
        <f t="shared" si="5"/>
        <v>5331.6726629748455</v>
      </c>
      <c r="L49" s="22">
        <f t="shared" si="6"/>
        <v>38910.952171266908</v>
      </c>
      <c r="M49" s="22">
        <f t="shared" si="7"/>
        <v>10663.345325949691</v>
      </c>
      <c r="N49" s="22">
        <f t="shared" si="8"/>
        <v>21326.690651899382</v>
      </c>
      <c r="O49" s="22">
        <f t="shared" si="15"/>
        <v>0</v>
      </c>
      <c r="P49" s="22">
        <f t="shared" si="9"/>
        <v>70900.988149115976</v>
      </c>
    </row>
    <row r="50" spans="1:26" ht="15" x14ac:dyDescent="0.35">
      <c r="A50" s="24">
        <f t="shared" si="10"/>
        <v>26</v>
      </c>
      <c r="B50" s="22">
        <f t="shared" si="0"/>
        <v>280390.95557511703</v>
      </c>
      <c r="C50" s="22">
        <f t="shared" si="1"/>
        <v>315423.33316578309</v>
      </c>
      <c r="D50" s="23">
        <f t="shared" si="11"/>
        <v>84576.666834216885</v>
      </c>
      <c r="E50" s="22">
        <f t="shared" si="2"/>
        <v>595814.28874090011</v>
      </c>
      <c r="F50" s="22">
        <f t="shared" si="12"/>
        <v>19116.157257708968</v>
      </c>
      <c r="G50" s="22">
        <f t="shared" si="13"/>
        <v>3799.77692463329</v>
      </c>
      <c r="H50" s="22">
        <f t="shared" si="3"/>
        <v>22915.934182342258</v>
      </c>
      <c r="I50" s="22">
        <f t="shared" si="14"/>
        <v>1108987.9138987679</v>
      </c>
      <c r="J50" s="22">
        <f t="shared" si="4"/>
        <v>11089.879138987679</v>
      </c>
      <c r="K50" s="22">
        <f t="shared" si="5"/>
        <v>5544.9395694938394</v>
      </c>
      <c r="L50" s="22">
        <f t="shared" si="6"/>
        <v>39550.752890823773</v>
      </c>
      <c r="M50" s="22">
        <f t="shared" si="7"/>
        <v>11089.879138987679</v>
      </c>
      <c r="N50" s="22">
        <f t="shared" si="8"/>
        <v>22179.758277975357</v>
      </c>
      <c r="O50" s="22">
        <f t="shared" si="15"/>
        <v>0</v>
      </c>
      <c r="P50" s="22">
        <f t="shared" si="9"/>
        <v>72820.390307786816</v>
      </c>
    </row>
    <row r="51" spans="1:26" ht="15" x14ac:dyDescent="0.35">
      <c r="A51" s="24">
        <f t="shared" si="10"/>
        <v>27</v>
      </c>
      <c r="B51" s="22">
        <f t="shared" si="0"/>
        <v>283411.91075837397</v>
      </c>
      <c r="C51" s="22">
        <f t="shared" si="1"/>
        <v>335318.31216486852</v>
      </c>
      <c r="D51" s="23">
        <f t="shared" si="11"/>
        <v>64681.687835131495</v>
      </c>
      <c r="E51" s="22">
        <f t="shared" si="2"/>
        <v>618730.22292324249</v>
      </c>
      <c r="F51" s="22">
        <f t="shared" si="12"/>
        <v>19894.97899908539</v>
      </c>
      <c r="G51" s="22">
        <f t="shared" si="13"/>
        <v>3020.955183256985</v>
      </c>
      <c r="H51" s="22">
        <f t="shared" si="3"/>
        <v>22915.934182342375</v>
      </c>
      <c r="I51" s="22">
        <f t="shared" si="14"/>
        <v>1153347.4304547186</v>
      </c>
      <c r="J51" s="22">
        <f t="shared" si="4"/>
        <v>11533.474304547186</v>
      </c>
      <c r="K51" s="22">
        <f t="shared" si="5"/>
        <v>5766.737152273593</v>
      </c>
      <c r="L51" s="22">
        <f t="shared" si="6"/>
        <v>40216.145639163151</v>
      </c>
      <c r="M51" s="22">
        <f t="shared" si="7"/>
        <v>11533.474304547186</v>
      </c>
      <c r="N51" s="22">
        <f t="shared" si="8"/>
        <v>23066.948609094372</v>
      </c>
      <c r="O51" s="22">
        <f t="shared" si="15"/>
        <v>0</v>
      </c>
      <c r="P51" s="22">
        <f t="shared" si="9"/>
        <v>74816.568552804703</v>
      </c>
    </row>
    <row r="52" spans="1:26" ht="15" x14ac:dyDescent="0.35">
      <c r="A52" s="24">
        <f t="shared" si="10"/>
        <v>28</v>
      </c>
      <c r="B52" s="22">
        <f t="shared" si="0"/>
        <v>285622.31380085141</v>
      </c>
      <c r="C52" s="22">
        <f t="shared" si="1"/>
        <v>356023.84330473345</v>
      </c>
      <c r="D52" s="23">
        <f t="shared" si="11"/>
        <v>43976.156695266531</v>
      </c>
      <c r="E52" s="22">
        <f t="shared" si="2"/>
        <v>641646.15710558486</v>
      </c>
      <c r="F52" s="22">
        <f t="shared" si="12"/>
        <v>20705.531139864965</v>
      </c>
      <c r="G52" s="22">
        <f t="shared" si="13"/>
        <v>2210.4030424774101</v>
      </c>
      <c r="H52" s="22">
        <f t="shared" si="3"/>
        <v>22915.934182342375</v>
      </c>
      <c r="I52" s="22">
        <f t="shared" si="14"/>
        <v>1199481.3276729074</v>
      </c>
      <c r="J52" s="22">
        <f t="shared" si="4"/>
        <v>11994.813276729074</v>
      </c>
      <c r="K52" s="22">
        <f t="shared" si="5"/>
        <v>5997.4066383645368</v>
      </c>
      <c r="L52" s="22">
        <f t="shared" si="6"/>
        <v>40908.154097435981</v>
      </c>
      <c r="M52" s="22">
        <f t="shared" si="7"/>
        <v>11994.813276729074</v>
      </c>
      <c r="N52" s="22">
        <f t="shared" si="8"/>
        <v>23989.626553458147</v>
      </c>
      <c r="O52" s="22">
        <f t="shared" si="15"/>
        <v>0</v>
      </c>
      <c r="P52" s="22">
        <f t="shared" si="9"/>
        <v>76892.593927623209</v>
      </c>
    </row>
    <row r="53" spans="1:26" ht="15" x14ac:dyDescent="0.35">
      <c r="A53" s="24">
        <f t="shared" si="10"/>
        <v>29</v>
      </c>
      <c r="B53" s="22">
        <f t="shared" si="0"/>
        <v>286989.14155771671</v>
      </c>
      <c r="C53" s="22">
        <f t="shared" si="1"/>
        <v>377572.9497302103</v>
      </c>
      <c r="D53" s="23">
        <f t="shared" si="11"/>
        <v>22427.050269789695</v>
      </c>
      <c r="E53" s="22">
        <f t="shared" si="2"/>
        <v>664562.091287927</v>
      </c>
      <c r="F53" s="22">
        <f t="shared" si="12"/>
        <v>21549.106425476835</v>
      </c>
      <c r="G53" s="22">
        <f t="shared" si="13"/>
        <v>1366.8277568653066</v>
      </c>
      <c r="H53" s="22">
        <f t="shared" si="3"/>
        <v>22915.934182342142</v>
      </c>
      <c r="I53" s="22">
        <f t="shared" si="14"/>
        <v>1247460.5807798237</v>
      </c>
      <c r="J53" s="22">
        <f t="shared" si="4"/>
        <v>12474.605807798238</v>
      </c>
      <c r="K53" s="22">
        <f t="shared" si="5"/>
        <v>6237.302903899119</v>
      </c>
      <c r="L53" s="22">
        <f t="shared" si="6"/>
        <v>41627.842894039495</v>
      </c>
      <c r="M53" s="22">
        <f t="shared" si="7"/>
        <v>12474.605807798238</v>
      </c>
      <c r="N53" s="22">
        <f t="shared" si="8"/>
        <v>24949.211615596476</v>
      </c>
      <c r="O53" s="22">
        <f t="shared" si="15"/>
        <v>0</v>
      </c>
      <c r="P53" s="22">
        <f t="shared" si="9"/>
        <v>79051.660317434202</v>
      </c>
    </row>
    <row r="54" spans="1:26" ht="15" x14ac:dyDescent="0.35">
      <c r="A54" s="24">
        <f t="shared" si="10"/>
        <v>30</v>
      </c>
      <c r="B54" s="22">
        <f t="shared" si="0"/>
        <v>287478.02547026554</v>
      </c>
      <c r="C54" s="22">
        <f t="shared" si="1"/>
        <v>400000.00000000384</v>
      </c>
      <c r="D54" s="23">
        <f t="shared" si="11"/>
        <v>-3.8453435990959406E-9</v>
      </c>
      <c r="E54" s="22">
        <f t="shared" si="2"/>
        <v>687478.02547026938</v>
      </c>
      <c r="F54" s="22">
        <f t="shared" si="12"/>
        <v>22427.050269793541</v>
      </c>
      <c r="G54" s="22">
        <f t="shared" si="13"/>
        <v>488.88391254883391</v>
      </c>
      <c r="H54" s="22">
        <f t="shared" si="3"/>
        <v>22915.934182342375</v>
      </c>
      <c r="I54" s="22">
        <f t="shared" si="14"/>
        <v>1297359.0040110168</v>
      </c>
      <c r="J54" s="22">
        <f t="shared" si="4"/>
        <v>12973.590040110168</v>
      </c>
      <c r="K54" s="22">
        <f t="shared" si="5"/>
        <v>6486.795020055084</v>
      </c>
      <c r="L54" s="22">
        <f t="shared" si="6"/>
        <v>42376.319242507627</v>
      </c>
      <c r="M54" s="22">
        <f t="shared" si="7"/>
        <v>12973.590040110168</v>
      </c>
      <c r="N54" s="22">
        <f t="shared" si="8"/>
        <v>25947.180080220336</v>
      </c>
      <c r="O54" s="22">
        <f t="shared" si="15"/>
        <v>0</v>
      </c>
      <c r="P54" s="22">
        <f t="shared" si="9"/>
        <v>81297.089362838131</v>
      </c>
      <c r="Q54" s="1"/>
    </row>
    <row r="55" spans="1:26" ht="15" x14ac:dyDescent="0.35">
      <c r="A55" s="24" t="str">
        <f t="shared" si="10"/>
        <v/>
      </c>
      <c r="B55" s="22" t="str">
        <f t="shared" si="0"/>
        <v/>
      </c>
      <c r="C55" s="22" t="str">
        <f t="shared" si="1"/>
        <v/>
      </c>
      <c r="D55" s="23" t="str">
        <f t="shared" si="11"/>
        <v/>
      </c>
      <c r="E55" s="22" t="str">
        <f t="shared" si="2"/>
        <v/>
      </c>
      <c r="F55" s="22" t="str">
        <f t="shared" si="12"/>
        <v/>
      </c>
      <c r="G55" s="22" t="str">
        <f t="shared" si="13"/>
        <v/>
      </c>
      <c r="H55" s="22" t="str">
        <f t="shared" ref="H55:Q55" si="16">IF(B55&gt;$D$5,"",F55-F54-G55)</f>
        <v/>
      </c>
      <c r="I55" s="22" t="str">
        <f t="shared" si="16"/>
        <v/>
      </c>
      <c r="J55" s="22" t="str">
        <f t="shared" si="16"/>
        <v/>
      </c>
      <c r="K55" s="22" t="str">
        <f t="shared" si="16"/>
        <v/>
      </c>
      <c r="L55" s="22" t="str">
        <f t="shared" si="16"/>
        <v/>
      </c>
      <c r="M55" s="22" t="str">
        <f t="shared" si="16"/>
        <v/>
      </c>
      <c r="N55" s="22" t="str">
        <f t="shared" si="16"/>
        <v/>
      </c>
      <c r="O55" s="22" t="str">
        <f t="shared" si="16"/>
        <v/>
      </c>
      <c r="P55" s="22" t="str">
        <f t="shared" si="16"/>
        <v/>
      </c>
      <c r="Q55" s="22" t="str">
        <f t="shared" si="16"/>
        <v/>
      </c>
    </row>
    <row r="56" spans="1:26" ht="15" x14ac:dyDescent="0.35">
      <c r="A56" s="24" t="str">
        <f t="shared" si="10"/>
        <v/>
      </c>
      <c r="B56" s="22" t="str">
        <f t="shared" si="0"/>
        <v/>
      </c>
      <c r="C56" s="22" t="str">
        <f t="shared" si="1"/>
        <v/>
      </c>
      <c r="D56" s="23" t="str">
        <f t="shared" si="11"/>
        <v/>
      </c>
      <c r="E56" s="22" t="str">
        <f t="shared" si="2"/>
        <v/>
      </c>
      <c r="F56" s="22" t="str">
        <f t="shared" si="12"/>
        <v/>
      </c>
      <c r="G56" s="22" t="str">
        <f t="shared" si="13"/>
        <v/>
      </c>
      <c r="H56" s="22" t="str">
        <f t="shared" ref="H56:Q56" si="17">IF(B56&gt;$D$5,"",F56-F55-G56)</f>
        <v/>
      </c>
      <c r="I56" s="22" t="str">
        <f t="shared" si="17"/>
        <v/>
      </c>
      <c r="J56" s="22" t="str">
        <f t="shared" si="17"/>
        <v/>
      </c>
      <c r="K56" s="22" t="str">
        <f t="shared" si="17"/>
        <v/>
      </c>
      <c r="L56" s="22" t="str">
        <f t="shared" si="17"/>
        <v/>
      </c>
      <c r="M56" s="22" t="str">
        <f t="shared" si="17"/>
        <v/>
      </c>
      <c r="N56" s="22" t="str">
        <f t="shared" si="17"/>
        <v/>
      </c>
      <c r="O56" s="22" t="str">
        <f t="shared" si="17"/>
        <v/>
      </c>
      <c r="P56" s="22" t="str">
        <f t="shared" si="17"/>
        <v/>
      </c>
      <c r="Q56" s="22" t="str">
        <f t="shared" si="17"/>
        <v/>
      </c>
      <c r="S56" s="1"/>
      <c r="T56" s="1"/>
      <c r="U56" s="3"/>
      <c r="V56" s="1"/>
      <c r="W56" s="1"/>
      <c r="X56" s="1"/>
      <c r="Y56" s="1"/>
      <c r="Z56" s="1"/>
    </row>
    <row r="57" spans="1:26" ht="15" x14ac:dyDescent="0.35">
      <c r="A57" s="24" t="str">
        <f t="shared" si="10"/>
        <v/>
      </c>
      <c r="B57" s="22" t="str">
        <f t="shared" si="0"/>
        <v/>
      </c>
      <c r="C57" s="22" t="str">
        <f t="shared" si="1"/>
        <v/>
      </c>
      <c r="D57" s="23" t="str">
        <f t="shared" si="11"/>
        <v/>
      </c>
      <c r="E57" s="22" t="str">
        <f t="shared" si="2"/>
        <v/>
      </c>
      <c r="F57" s="22" t="str">
        <f t="shared" si="12"/>
        <v/>
      </c>
      <c r="G57" s="22" t="str">
        <f t="shared" si="13"/>
        <v/>
      </c>
      <c r="H57" s="22" t="str">
        <f t="shared" ref="H57:Q57" si="18">IF(B57&gt;$D$5,"",F57-F56-G57)</f>
        <v/>
      </c>
      <c r="I57" s="22" t="str">
        <f t="shared" si="18"/>
        <v/>
      </c>
      <c r="J57" s="22" t="str">
        <f t="shared" si="18"/>
        <v/>
      </c>
      <c r="K57" s="22" t="str">
        <f t="shared" si="18"/>
        <v/>
      </c>
      <c r="L57" s="22" t="str">
        <f t="shared" si="18"/>
        <v/>
      </c>
      <c r="M57" s="22" t="str">
        <f t="shared" si="18"/>
        <v/>
      </c>
      <c r="N57" s="22" t="str">
        <f t="shared" si="18"/>
        <v/>
      </c>
      <c r="O57" s="22" t="str">
        <f t="shared" si="18"/>
        <v/>
      </c>
      <c r="P57" s="22" t="str">
        <f t="shared" si="18"/>
        <v/>
      </c>
      <c r="Q57" s="22" t="str">
        <f t="shared" si="18"/>
        <v/>
      </c>
    </row>
    <row r="58" spans="1:26" ht="15" x14ac:dyDescent="0.35">
      <c r="A58" s="24" t="str">
        <f t="shared" si="10"/>
        <v/>
      </c>
      <c r="B58" s="22" t="str">
        <f t="shared" si="0"/>
        <v/>
      </c>
      <c r="C58" s="22" t="str">
        <f t="shared" si="1"/>
        <v/>
      </c>
      <c r="D58" s="23" t="str">
        <f t="shared" si="11"/>
        <v/>
      </c>
      <c r="E58" s="22" t="str">
        <f t="shared" si="2"/>
        <v/>
      </c>
      <c r="F58" s="22" t="str">
        <f t="shared" si="12"/>
        <v/>
      </c>
      <c r="G58" s="22" t="str">
        <f t="shared" si="13"/>
        <v/>
      </c>
      <c r="H58" s="22" t="str">
        <f t="shared" ref="H58:Q58" si="19">IF(B58&gt;$D$5,"",F58-F57-G58)</f>
        <v/>
      </c>
      <c r="I58" s="22" t="str">
        <f t="shared" si="19"/>
        <v/>
      </c>
      <c r="J58" s="22" t="str">
        <f t="shared" si="19"/>
        <v/>
      </c>
      <c r="K58" s="22" t="str">
        <f t="shared" si="19"/>
        <v/>
      </c>
      <c r="L58" s="22" t="str">
        <f t="shared" si="19"/>
        <v/>
      </c>
      <c r="M58" s="22" t="str">
        <f t="shared" si="19"/>
        <v/>
      </c>
      <c r="N58" s="22" t="str">
        <f t="shared" si="19"/>
        <v/>
      </c>
      <c r="O58" s="22" t="str">
        <f t="shared" si="19"/>
        <v/>
      </c>
      <c r="P58" s="22" t="str">
        <f t="shared" si="19"/>
        <v/>
      </c>
      <c r="Q58" s="22" t="str">
        <f t="shared" si="19"/>
        <v/>
      </c>
    </row>
    <row r="59" spans="1:26" ht="15" x14ac:dyDescent="0.35">
      <c r="A59" s="24" t="str">
        <f t="shared" si="10"/>
        <v/>
      </c>
      <c r="B59" s="22" t="str">
        <f t="shared" si="0"/>
        <v/>
      </c>
      <c r="C59" s="22" t="str">
        <f t="shared" si="1"/>
        <v/>
      </c>
      <c r="D59" s="23" t="str">
        <f t="shared" si="11"/>
        <v/>
      </c>
      <c r="E59" s="22" t="str">
        <f t="shared" si="2"/>
        <v/>
      </c>
      <c r="F59" s="22" t="str">
        <f t="shared" si="12"/>
        <v/>
      </c>
      <c r="G59" s="22" t="str">
        <f t="shared" si="13"/>
        <v/>
      </c>
      <c r="H59" s="22" t="str">
        <f t="shared" ref="H59:Q59" si="20">IF(B59&gt;$D$5,"",F59-F58-G59)</f>
        <v/>
      </c>
      <c r="I59" s="22" t="str">
        <f t="shared" si="20"/>
        <v/>
      </c>
      <c r="J59" s="22" t="str">
        <f t="shared" si="20"/>
        <v/>
      </c>
      <c r="K59" s="22" t="str">
        <f t="shared" si="20"/>
        <v/>
      </c>
      <c r="L59" s="22" t="str">
        <f t="shared" si="20"/>
        <v/>
      </c>
      <c r="M59" s="22" t="str">
        <f t="shared" si="20"/>
        <v/>
      </c>
      <c r="N59" s="22" t="str">
        <f t="shared" si="20"/>
        <v/>
      </c>
      <c r="O59" s="22" t="str">
        <f t="shared" si="20"/>
        <v/>
      </c>
      <c r="P59" s="22" t="str">
        <f t="shared" si="20"/>
        <v/>
      </c>
      <c r="Q59" s="22" t="str">
        <f t="shared" si="20"/>
        <v/>
      </c>
    </row>
    <row r="60" spans="1:26" ht="15" x14ac:dyDescent="0.35">
      <c r="A60" s="24" t="str">
        <f t="shared" si="10"/>
        <v/>
      </c>
      <c r="B60" s="22" t="str">
        <f t="shared" si="0"/>
        <v/>
      </c>
      <c r="C60" s="22" t="str">
        <f t="shared" si="1"/>
        <v/>
      </c>
      <c r="D60" s="23" t="str">
        <f t="shared" si="11"/>
        <v/>
      </c>
      <c r="E60" s="22" t="str">
        <f t="shared" si="2"/>
        <v/>
      </c>
      <c r="F60" s="22" t="str">
        <f t="shared" si="12"/>
        <v/>
      </c>
      <c r="G60" s="22" t="str">
        <f t="shared" si="13"/>
        <v/>
      </c>
      <c r="H60" s="22" t="str">
        <f t="shared" ref="H60:Q60" si="21">IF(B60&gt;$D$5,"",F60-F59-G60)</f>
        <v/>
      </c>
      <c r="I60" s="22" t="str">
        <f t="shared" si="21"/>
        <v/>
      </c>
      <c r="J60" s="22" t="str">
        <f t="shared" si="21"/>
        <v/>
      </c>
      <c r="K60" s="22" t="str">
        <f t="shared" si="21"/>
        <v/>
      </c>
      <c r="L60" s="22" t="str">
        <f t="shared" si="21"/>
        <v/>
      </c>
      <c r="M60" s="22" t="str">
        <f t="shared" si="21"/>
        <v/>
      </c>
      <c r="N60" s="22" t="str">
        <f t="shared" si="21"/>
        <v/>
      </c>
      <c r="O60" s="22" t="str">
        <f t="shared" si="21"/>
        <v/>
      </c>
      <c r="P60" s="22" t="str">
        <f t="shared" si="21"/>
        <v/>
      </c>
      <c r="Q60" s="22" t="str">
        <f t="shared" si="21"/>
        <v/>
      </c>
    </row>
    <row r="61" spans="1:26" ht="15" x14ac:dyDescent="0.35">
      <c r="A61" s="24" t="str">
        <f t="shared" si="10"/>
        <v/>
      </c>
      <c r="B61" s="22" t="str">
        <f t="shared" si="0"/>
        <v/>
      </c>
      <c r="C61" s="22" t="str">
        <f t="shared" si="1"/>
        <v/>
      </c>
      <c r="D61" s="23" t="str">
        <f t="shared" si="11"/>
        <v/>
      </c>
      <c r="E61" s="22" t="str">
        <f t="shared" si="2"/>
        <v/>
      </c>
      <c r="F61" s="22" t="str">
        <f t="shared" si="12"/>
        <v/>
      </c>
      <c r="G61" s="22" t="str">
        <f t="shared" si="13"/>
        <v/>
      </c>
      <c r="H61" s="22" t="str">
        <f t="shared" ref="H61:Q61" si="22">IF(B61&gt;$D$5,"",F61-F60-G61)</f>
        <v/>
      </c>
      <c r="I61" s="22" t="str">
        <f t="shared" si="22"/>
        <v/>
      </c>
      <c r="J61" s="22" t="str">
        <f t="shared" si="22"/>
        <v/>
      </c>
      <c r="K61" s="22" t="str">
        <f t="shared" si="22"/>
        <v/>
      </c>
      <c r="L61" s="22" t="str">
        <f t="shared" si="22"/>
        <v/>
      </c>
      <c r="M61" s="22" t="str">
        <f t="shared" si="22"/>
        <v/>
      </c>
      <c r="N61" s="22" t="str">
        <f t="shared" si="22"/>
        <v/>
      </c>
      <c r="O61" s="22" t="str">
        <f t="shared" si="22"/>
        <v/>
      </c>
      <c r="P61" s="22" t="str">
        <f t="shared" si="22"/>
        <v/>
      </c>
      <c r="Q61" s="22" t="str">
        <f t="shared" si="22"/>
        <v/>
      </c>
    </row>
    <row r="62" spans="1:26" ht="15" x14ac:dyDescent="0.35">
      <c r="A62" s="24" t="str">
        <f t="shared" si="10"/>
        <v/>
      </c>
      <c r="B62" s="22" t="str">
        <f t="shared" si="0"/>
        <v/>
      </c>
      <c r="C62" s="22" t="str">
        <f t="shared" si="1"/>
        <v/>
      </c>
      <c r="D62" s="23" t="str">
        <f t="shared" si="11"/>
        <v/>
      </c>
      <c r="E62" s="22" t="str">
        <f t="shared" si="2"/>
        <v/>
      </c>
      <c r="F62" s="22" t="str">
        <f t="shared" si="12"/>
        <v/>
      </c>
      <c r="G62" s="22" t="str">
        <f t="shared" si="13"/>
        <v/>
      </c>
      <c r="H62" s="22" t="str">
        <f t="shared" ref="H62:Q62" si="23">IF(B62&gt;$D$5,"",F62-F61-G62)</f>
        <v/>
      </c>
      <c r="I62" s="22" t="str">
        <f t="shared" si="23"/>
        <v/>
      </c>
      <c r="J62" s="22" t="str">
        <f t="shared" si="23"/>
        <v/>
      </c>
      <c r="K62" s="22" t="str">
        <f t="shared" si="23"/>
        <v/>
      </c>
      <c r="L62" s="22" t="str">
        <f t="shared" si="23"/>
        <v/>
      </c>
      <c r="M62" s="22" t="str">
        <f t="shared" si="23"/>
        <v/>
      </c>
      <c r="N62" s="22" t="str">
        <f t="shared" si="23"/>
        <v/>
      </c>
      <c r="O62" s="22" t="str">
        <f t="shared" si="23"/>
        <v/>
      </c>
      <c r="P62" s="22" t="str">
        <f t="shared" si="23"/>
        <v/>
      </c>
      <c r="Q62" s="22" t="str">
        <f t="shared" si="23"/>
        <v/>
      </c>
    </row>
    <row r="63" spans="1:26" ht="15" x14ac:dyDescent="0.35">
      <c r="A63" s="24" t="str">
        <f t="shared" si="10"/>
        <v/>
      </c>
      <c r="B63" s="22" t="str">
        <f t="shared" si="0"/>
        <v/>
      </c>
      <c r="C63" s="22" t="str">
        <f t="shared" si="1"/>
        <v/>
      </c>
      <c r="D63" s="23" t="str">
        <f t="shared" si="11"/>
        <v/>
      </c>
      <c r="E63" s="22" t="str">
        <f t="shared" si="2"/>
        <v/>
      </c>
      <c r="F63" s="22" t="str">
        <f t="shared" si="12"/>
        <v/>
      </c>
      <c r="G63" s="22" t="str">
        <f t="shared" si="13"/>
        <v/>
      </c>
      <c r="H63" s="22" t="str">
        <f t="shared" ref="H63:Q63" si="24">IF(B63&gt;$D$5,"",F63-F62-G63)</f>
        <v/>
      </c>
      <c r="I63" s="22" t="str">
        <f t="shared" si="24"/>
        <v/>
      </c>
      <c r="J63" s="22" t="str">
        <f t="shared" si="24"/>
        <v/>
      </c>
      <c r="K63" s="22" t="str">
        <f t="shared" si="24"/>
        <v/>
      </c>
      <c r="L63" s="22" t="str">
        <f t="shared" si="24"/>
        <v/>
      </c>
      <c r="M63" s="22" t="str">
        <f t="shared" si="24"/>
        <v/>
      </c>
      <c r="N63" s="22" t="str">
        <f t="shared" si="24"/>
        <v/>
      </c>
      <c r="O63" s="22" t="str">
        <f t="shared" si="24"/>
        <v/>
      </c>
      <c r="P63" s="22" t="str">
        <f t="shared" si="24"/>
        <v/>
      </c>
      <c r="Q63" s="22" t="str">
        <f t="shared" si="24"/>
        <v/>
      </c>
    </row>
    <row r="64" spans="1:26" ht="15" x14ac:dyDescent="0.35">
      <c r="A64" s="24" t="str">
        <f t="shared" si="10"/>
        <v/>
      </c>
      <c r="B64" s="22" t="str">
        <f t="shared" si="0"/>
        <v/>
      </c>
      <c r="C64" s="22" t="str">
        <f t="shared" si="1"/>
        <v/>
      </c>
      <c r="D64" s="23" t="str">
        <f t="shared" si="11"/>
        <v/>
      </c>
      <c r="E64" s="22" t="str">
        <f t="shared" si="2"/>
        <v/>
      </c>
      <c r="F64" s="22" t="str">
        <f t="shared" si="12"/>
        <v/>
      </c>
      <c r="G64" s="22" t="str">
        <f t="shared" si="13"/>
        <v/>
      </c>
      <c r="H64" s="22" t="str">
        <f t="shared" ref="H64:Q64" si="25">IF(B64&gt;$D$5,"",F64-F63-G64)</f>
        <v/>
      </c>
      <c r="I64" s="22" t="str">
        <f t="shared" si="25"/>
        <v/>
      </c>
      <c r="J64" s="22" t="str">
        <f t="shared" si="25"/>
        <v/>
      </c>
      <c r="K64" s="22" t="str">
        <f t="shared" si="25"/>
        <v/>
      </c>
      <c r="L64" s="22" t="str">
        <f t="shared" si="25"/>
        <v/>
      </c>
      <c r="M64" s="22" t="str">
        <f t="shared" si="25"/>
        <v/>
      </c>
      <c r="N64" s="22" t="str">
        <f t="shared" si="25"/>
        <v/>
      </c>
      <c r="O64" s="22" t="str">
        <f t="shared" si="25"/>
        <v/>
      </c>
      <c r="P64" s="22" t="str">
        <f t="shared" si="25"/>
        <v/>
      </c>
      <c r="Q64" s="22" t="str">
        <f t="shared" si="25"/>
        <v/>
      </c>
      <c r="S64" s="1"/>
      <c r="T64" s="1"/>
      <c r="U64" s="3"/>
      <c r="V64" s="1"/>
      <c r="W64" s="1"/>
      <c r="X64" s="1"/>
      <c r="Y64" s="1"/>
      <c r="Z64" s="1"/>
    </row>
    <row r="65" spans="1:29" ht="15" x14ac:dyDescent="0.35">
      <c r="A65" s="24" t="str">
        <f t="shared" si="10"/>
        <v/>
      </c>
      <c r="B65" s="22" t="str">
        <f t="shared" si="0"/>
        <v/>
      </c>
      <c r="C65" s="22" t="str">
        <f t="shared" si="1"/>
        <v/>
      </c>
      <c r="D65" s="23" t="str">
        <f t="shared" si="11"/>
        <v/>
      </c>
      <c r="E65" s="22" t="str">
        <f t="shared" si="2"/>
        <v/>
      </c>
      <c r="F65" s="22" t="str">
        <f t="shared" si="12"/>
        <v/>
      </c>
      <c r="G65" s="22" t="str">
        <f t="shared" si="13"/>
        <v/>
      </c>
      <c r="H65" s="22" t="str">
        <f t="shared" ref="H65:Q65" si="26">IF(B65&gt;$D$5,"",F65-F64-G65)</f>
        <v/>
      </c>
      <c r="I65" s="22" t="str">
        <f t="shared" si="26"/>
        <v/>
      </c>
      <c r="J65" s="22" t="str">
        <f t="shared" si="26"/>
        <v/>
      </c>
      <c r="K65" s="22" t="str">
        <f t="shared" si="26"/>
        <v/>
      </c>
      <c r="L65" s="22" t="str">
        <f t="shared" si="26"/>
        <v/>
      </c>
      <c r="M65" s="22" t="str">
        <f t="shared" si="26"/>
        <v/>
      </c>
      <c r="N65" s="22" t="str">
        <f t="shared" si="26"/>
        <v/>
      </c>
      <c r="O65" s="22" t="str">
        <f t="shared" si="26"/>
        <v/>
      </c>
      <c r="P65" s="22" t="str">
        <f t="shared" si="26"/>
        <v/>
      </c>
      <c r="Q65" s="22" t="str">
        <f t="shared" si="26"/>
        <v/>
      </c>
    </row>
    <row r="66" spans="1:29" ht="15" x14ac:dyDescent="0.35">
      <c r="A66" s="24" t="str">
        <f t="shared" si="10"/>
        <v/>
      </c>
      <c r="B66" s="22" t="str">
        <f t="shared" si="0"/>
        <v/>
      </c>
      <c r="C66" s="22" t="str">
        <f t="shared" si="1"/>
        <v/>
      </c>
      <c r="D66" s="23" t="str">
        <f t="shared" si="11"/>
        <v/>
      </c>
      <c r="E66" s="22" t="str">
        <f t="shared" si="2"/>
        <v/>
      </c>
      <c r="F66" s="22" t="str">
        <f t="shared" si="12"/>
        <v/>
      </c>
      <c r="G66" s="22" t="str">
        <f t="shared" si="13"/>
        <v/>
      </c>
      <c r="H66" s="22" t="str">
        <f t="shared" ref="H66:Q66" si="27">IF(B66&gt;$D$5,"",F66-F65-G66)</f>
        <v/>
      </c>
      <c r="I66" s="22" t="str">
        <f t="shared" si="27"/>
        <v/>
      </c>
      <c r="J66" s="22" t="str">
        <f t="shared" si="27"/>
        <v/>
      </c>
      <c r="K66" s="22" t="str">
        <f t="shared" si="27"/>
        <v/>
      </c>
      <c r="L66" s="22" t="str">
        <f t="shared" si="27"/>
        <v/>
      </c>
      <c r="M66" s="22" t="str">
        <f t="shared" si="27"/>
        <v/>
      </c>
      <c r="N66" s="22" t="str">
        <f t="shared" si="27"/>
        <v/>
      </c>
      <c r="O66" s="22" t="str">
        <f t="shared" si="27"/>
        <v/>
      </c>
      <c r="P66" s="22" t="str">
        <f t="shared" si="27"/>
        <v/>
      </c>
      <c r="Q66" s="22" t="str">
        <f t="shared" si="27"/>
        <v/>
      </c>
      <c r="AB66" s="1"/>
      <c r="AC66" s="1"/>
    </row>
    <row r="67" spans="1:29" ht="15" x14ac:dyDescent="0.35">
      <c r="A67" s="24" t="str">
        <f t="shared" si="10"/>
        <v/>
      </c>
      <c r="B67" s="22" t="str">
        <f t="shared" si="0"/>
        <v/>
      </c>
      <c r="C67" s="22" t="str">
        <f t="shared" si="1"/>
        <v/>
      </c>
      <c r="D67" s="23" t="str">
        <f t="shared" si="11"/>
        <v/>
      </c>
      <c r="E67" s="22" t="str">
        <f t="shared" si="2"/>
        <v/>
      </c>
      <c r="F67" s="22" t="str">
        <f t="shared" si="12"/>
        <v/>
      </c>
      <c r="G67" s="22" t="str">
        <f t="shared" si="13"/>
        <v/>
      </c>
      <c r="H67" s="22" t="str">
        <f t="shared" ref="H67:Q67" si="28">IF(B67&gt;$D$5,"",F67-F66-G67)</f>
        <v/>
      </c>
      <c r="I67" s="22" t="str">
        <f t="shared" si="28"/>
        <v/>
      </c>
      <c r="J67" s="22" t="str">
        <f t="shared" si="28"/>
        <v/>
      </c>
      <c r="K67" s="22" t="str">
        <f t="shared" si="28"/>
        <v/>
      </c>
      <c r="L67" s="22" t="str">
        <f t="shared" si="28"/>
        <v/>
      </c>
      <c r="M67" s="22" t="str">
        <f t="shared" si="28"/>
        <v/>
      </c>
      <c r="N67" s="22" t="str">
        <f t="shared" si="28"/>
        <v/>
      </c>
      <c r="O67" s="22" t="str">
        <f t="shared" si="28"/>
        <v/>
      </c>
      <c r="P67" s="22" t="str">
        <f t="shared" si="28"/>
        <v/>
      </c>
      <c r="Q67" s="22" t="str">
        <f t="shared" si="28"/>
        <v/>
      </c>
    </row>
    <row r="68" spans="1:29" ht="15" x14ac:dyDescent="0.35">
      <c r="A68" s="24" t="str">
        <f t="shared" si="10"/>
        <v/>
      </c>
      <c r="B68" s="22" t="str">
        <f t="shared" si="0"/>
        <v/>
      </c>
      <c r="C68" s="22" t="str">
        <f t="shared" si="1"/>
        <v/>
      </c>
      <c r="D68" s="23" t="str">
        <f t="shared" si="11"/>
        <v/>
      </c>
      <c r="E68" s="22" t="str">
        <f t="shared" si="2"/>
        <v/>
      </c>
      <c r="F68" s="22" t="str">
        <f t="shared" si="12"/>
        <v/>
      </c>
      <c r="G68" s="22" t="str">
        <f t="shared" si="13"/>
        <v/>
      </c>
      <c r="H68" s="22" t="str">
        <f t="shared" ref="H68:Q68" si="29">IF(B68&gt;$D$5,"",F68-F67-G68)</f>
        <v/>
      </c>
      <c r="I68" s="22" t="str">
        <f t="shared" si="29"/>
        <v/>
      </c>
      <c r="J68" s="22" t="str">
        <f t="shared" si="29"/>
        <v/>
      </c>
      <c r="K68" s="22" t="str">
        <f t="shared" si="29"/>
        <v/>
      </c>
      <c r="L68" s="22" t="str">
        <f t="shared" si="29"/>
        <v/>
      </c>
      <c r="M68" s="22" t="str">
        <f t="shared" si="29"/>
        <v/>
      </c>
      <c r="N68" s="22" t="str">
        <f t="shared" si="29"/>
        <v/>
      </c>
      <c r="O68" s="22" t="str">
        <f t="shared" si="29"/>
        <v/>
      </c>
      <c r="P68" s="22" t="str">
        <f t="shared" si="29"/>
        <v/>
      </c>
      <c r="Q68" s="22" t="str">
        <f t="shared" si="29"/>
        <v/>
      </c>
    </row>
    <row r="69" spans="1:29" ht="15" x14ac:dyDescent="0.35">
      <c r="A69" s="24" t="str">
        <f t="shared" si="10"/>
        <v/>
      </c>
    </row>
    <row r="70" spans="1:29" ht="15" x14ac:dyDescent="0.35">
      <c r="A70" s="24" t="str">
        <f t="shared" si="10"/>
        <v/>
      </c>
    </row>
    <row r="71" spans="1:29" ht="15" x14ac:dyDescent="0.35">
      <c r="A71" s="24" t="str">
        <f t="shared" si="10"/>
        <v/>
      </c>
    </row>
    <row r="72" spans="1:29" ht="15" x14ac:dyDescent="0.35">
      <c r="A72" s="24" t="str">
        <f t="shared" si="10"/>
        <v/>
      </c>
    </row>
    <row r="73" spans="1:29" ht="15" x14ac:dyDescent="0.35">
      <c r="A73" s="24" t="str">
        <f t="shared" si="10"/>
        <v/>
      </c>
    </row>
    <row r="74" spans="1:29" ht="15" x14ac:dyDescent="0.35">
      <c r="A74" s="24" t="str">
        <f t="shared" si="10"/>
        <v/>
      </c>
    </row>
    <row r="76" spans="1:29" ht="12.75" x14ac:dyDescent="0.2">
      <c r="A76" s="1"/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S76" s="1"/>
      <c r="T76" s="1"/>
      <c r="U76" s="3"/>
      <c r="V76" s="1"/>
      <c r="W76" s="1"/>
      <c r="X76" s="1"/>
      <c r="Y76" s="1"/>
      <c r="Z76" s="1"/>
    </row>
    <row r="80" spans="1:29" ht="12.75" x14ac:dyDescent="0.2">
      <c r="A80" s="1"/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4" spans="1:29" ht="12.75" x14ac:dyDescent="0.2">
      <c r="S84" s="1"/>
      <c r="T84" s="1"/>
      <c r="U84" s="3"/>
      <c r="V84" s="1"/>
      <c r="W84" s="1"/>
      <c r="X84" s="1"/>
      <c r="Y84" s="1"/>
      <c r="Z84" s="1"/>
    </row>
    <row r="86" spans="1:29" ht="12.75" x14ac:dyDescent="0.2">
      <c r="Q86" s="1"/>
      <c r="AB86" s="1"/>
      <c r="AC86" s="1"/>
    </row>
    <row r="88" spans="1:29" ht="12.75" x14ac:dyDescent="0.2">
      <c r="A88" s="1"/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94" spans="1:29" ht="12.75" x14ac:dyDescent="0.2">
      <c r="Q94" s="1"/>
    </row>
    <row r="96" spans="1:29" ht="12.75" x14ac:dyDescent="0.2">
      <c r="S96" s="1"/>
      <c r="T96" s="1"/>
      <c r="U96" s="3"/>
      <c r="V96" s="1"/>
      <c r="W96" s="1"/>
      <c r="X96" s="1"/>
      <c r="Y96" s="1"/>
      <c r="Z96" s="1"/>
    </row>
    <row r="99" spans="1:29" ht="12.75" x14ac:dyDescent="0.2">
      <c r="A99" s="1"/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4" spans="1:29" ht="12.75" x14ac:dyDescent="0.2">
      <c r="S104" s="1"/>
      <c r="T104" s="1"/>
      <c r="U104" s="3"/>
      <c r="V104" s="1"/>
      <c r="W104" s="1"/>
      <c r="X104" s="1"/>
      <c r="Y104" s="1"/>
      <c r="Z104" s="1"/>
    </row>
    <row r="106" spans="1:29" ht="12.75" x14ac:dyDescent="0.2">
      <c r="Q106" s="1"/>
      <c r="AB106" s="1"/>
      <c r="AC106" s="1"/>
    </row>
    <row r="107" spans="1:29" ht="12.75" x14ac:dyDescent="0.2">
      <c r="A107" s="1"/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14" spans="17:29" ht="12.75" x14ac:dyDescent="0.2">
      <c r="Q114" s="1"/>
    </row>
    <row r="116" spans="17:29" ht="12.75" x14ac:dyDescent="0.2">
      <c r="S116" s="1"/>
      <c r="T116" s="1"/>
      <c r="U116" s="3"/>
      <c r="V116" s="1"/>
      <c r="W116" s="1"/>
      <c r="X116" s="1"/>
      <c r="Y116" s="1"/>
      <c r="Z116" s="1"/>
    </row>
    <row r="124" spans="17:29" ht="12.75" x14ac:dyDescent="0.2">
      <c r="S124" s="1"/>
      <c r="T124" s="1"/>
      <c r="U124" s="3"/>
      <c r="V124" s="1"/>
      <c r="W124" s="1"/>
      <c r="X124" s="1"/>
      <c r="Y124" s="1"/>
      <c r="Z124" s="1"/>
    </row>
    <row r="126" spans="17:29" ht="12.75" x14ac:dyDescent="0.2">
      <c r="Q126" s="1"/>
      <c r="AB126" s="1"/>
      <c r="AC126" s="1"/>
    </row>
    <row r="134" spans="17:26" ht="12.75" x14ac:dyDescent="0.2">
      <c r="Q134" s="1"/>
    </row>
    <row r="136" spans="17:26" ht="12.75" x14ac:dyDescent="0.2">
      <c r="S136" s="1"/>
      <c r="T136" s="1"/>
      <c r="U136" s="3"/>
      <c r="V136" s="1"/>
      <c r="W136" s="1"/>
      <c r="X136" s="1"/>
      <c r="Y136" s="1"/>
      <c r="Z136" s="1"/>
    </row>
    <row r="144" spans="17:26" ht="12.75" x14ac:dyDescent="0.2">
      <c r="S144" s="1"/>
      <c r="T144" s="1"/>
      <c r="U144" s="3"/>
      <c r="V144" s="1"/>
      <c r="W144" s="1"/>
      <c r="X144" s="1"/>
      <c r="Y144" s="1"/>
      <c r="Z144" s="1"/>
    </row>
    <row r="146" spans="17:29" ht="12.75" x14ac:dyDescent="0.2">
      <c r="Q146" s="1"/>
      <c r="AB146" s="1"/>
      <c r="AC146" s="1"/>
    </row>
    <row r="154" spans="17:29" ht="12.75" x14ac:dyDescent="0.2">
      <c r="Q154" s="1"/>
    </row>
    <row r="156" spans="17:29" ht="12.75" x14ac:dyDescent="0.2">
      <c r="S156" s="1"/>
      <c r="T156" s="1"/>
      <c r="U156" s="3"/>
      <c r="V156" s="1"/>
      <c r="W156" s="1"/>
      <c r="X156" s="1"/>
      <c r="Y156" s="1"/>
      <c r="Z156" s="1"/>
    </row>
    <row r="164" spans="17:29" ht="12.75" x14ac:dyDescent="0.2">
      <c r="S164" s="1"/>
      <c r="T164" s="1"/>
      <c r="U164" s="3"/>
      <c r="V164" s="1"/>
      <c r="W164" s="1"/>
      <c r="X164" s="1"/>
      <c r="Y164" s="1"/>
      <c r="Z164" s="1"/>
    </row>
    <row r="166" spans="17:29" ht="12.75" x14ac:dyDescent="0.2">
      <c r="Q166" s="1"/>
      <c r="AB166" s="1"/>
      <c r="AC166" s="1"/>
    </row>
    <row r="174" spans="17:29" ht="12.75" x14ac:dyDescent="0.2">
      <c r="Q174" s="1"/>
    </row>
    <row r="176" spans="17:29" ht="12.75" x14ac:dyDescent="0.2">
      <c r="S176" s="1"/>
      <c r="T176" s="1"/>
      <c r="U176" s="3"/>
      <c r="V176" s="1"/>
      <c r="W176" s="1"/>
      <c r="X176" s="1"/>
      <c r="Y176" s="1"/>
      <c r="Z176" s="1"/>
    </row>
    <row r="184" spans="17:29" ht="12.75" x14ac:dyDescent="0.2">
      <c r="S184" s="1"/>
      <c r="T184" s="1"/>
      <c r="U184" s="3"/>
      <c r="V184" s="1"/>
      <c r="W184" s="1"/>
      <c r="X184" s="1"/>
      <c r="Y184" s="1"/>
      <c r="Z184" s="1"/>
    </row>
    <row r="186" spans="17:29" ht="12.75" x14ac:dyDescent="0.2">
      <c r="Q186" s="1"/>
      <c r="AB186" s="1"/>
      <c r="AC186" s="1"/>
    </row>
    <row r="194" spans="17:29" ht="12.75" x14ac:dyDescent="0.2">
      <c r="Q194" s="1"/>
    </row>
    <row r="196" spans="17:29" ht="12.75" x14ac:dyDescent="0.2">
      <c r="S196" s="1"/>
      <c r="T196" s="1"/>
      <c r="U196" s="3"/>
      <c r="V196" s="1"/>
      <c r="W196" s="1"/>
      <c r="X196" s="1"/>
      <c r="Y196" s="1"/>
      <c r="Z196" s="1"/>
    </row>
    <row r="204" spans="17:29" ht="12.75" x14ac:dyDescent="0.2">
      <c r="S204" s="1"/>
      <c r="T204" s="1"/>
      <c r="U204" s="3"/>
      <c r="V204" s="1"/>
      <c r="W204" s="1"/>
      <c r="X204" s="1"/>
      <c r="Y204" s="1"/>
      <c r="Z204" s="1"/>
    </row>
    <row r="206" spans="17:29" ht="12.75" x14ac:dyDescent="0.2">
      <c r="Q206" s="1"/>
      <c r="AB206" s="1"/>
      <c r="AC206" s="1"/>
    </row>
    <row r="214" spans="17:26" ht="12.75" x14ac:dyDescent="0.2">
      <c r="Q214" s="1"/>
    </row>
    <row r="216" spans="17:26" ht="12.75" x14ac:dyDescent="0.2">
      <c r="S216" s="1"/>
      <c r="T216" s="1"/>
      <c r="U216" s="3"/>
      <c r="V216" s="1"/>
      <c r="W216" s="1"/>
      <c r="X216" s="1"/>
      <c r="Y216" s="1"/>
      <c r="Z216" s="1"/>
    </row>
    <row r="224" spans="17:26" ht="12.75" x14ac:dyDescent="0.2">
      <c r="S224" s="1"/>
      <c r="T224" s="1"/>
      <c r="U224" s="3"/>
      <c r="V224" s="1"/>
      <c r="W224" s="1"/>
      <c r="X224" s="1"/>
      <c r="Y224" s="1"/>
      <c r="Z224" s="1"/>
    </row>
    <row r="226" spans="17:29" ht="12.75" x14ac:dyDescent="0.2">
      <c r="Q226" s="1"/>
      <c r="AB226" s="1"/>
      <c r="AC226" s="1"/>
    </row>
    <row r="234" spans="17:29" ht="12.75" x14ac:dyDescent="0.2">
      <c r="Q234" s="1"/>
    </row>
    <row r="236" spans="17:29" ht="12.75" x14ac:dyDescent="0.2">
      <c r="S236" s="1"/>
      <c r="T236" s="1"/>
      <c r="U236" s="3"/>
      <c r="V236" s="1"/>
      <c r="W236" s="1"/>
      <c r="X236" s="1"/>
      <c r="Y236" s="1"/>
      <c r="Z236" s="1"/>
    </row>
    <row r="244" spans="17:29" ht="12.75" x14ac:dyDescent="0.2">
      <c r="S244" s="1"/>
      <c r="T244" s="1"/>
      <c r="U244" s="3"/>
      <c r="V244" s="1"/>
      <c r="W244" s="1"/>
      <c r="X244" s="1"/>
      <c r="Y244" s="1"/>
      <c r="Z244" s="1"/>
    </row>
    <row r="246" spans="17:29" ht="12.75" x14ac:dyDescent="0.2">
      <c r="Q246" s="1"/>
      <c r="AB246" s="1"/>
      <c r="AC246" s="1"/>
    </row>
    <row r="254" spans="17:29" ht="12.75" x14ac:dyDescent="0.2">
      <c r="Q254" s="1"/>
    </row>
    <row r="256" spans="17:29" ht="12.75" x14ac:dyDescent="0.2">
      <c r="S256" s="1"/>
      <c r="T256" s="1"/>
      <c r="U256" s="3"/>
      <c r="V256" s="1"/>
      <c r="W256" s="1"/>
      <c r="X256" s="1"/>
      <c r="Y256" s="1"/>
      <c r="Z256" s="1"/>
    </row>
    <row r="264" spans="17:29" ht="12.75" x14ac:dyDescent="0.2">
      <c r="S264" s="1"/>
      <c r="T264" s="1"/>
      <c r="U264" s="3"/>
      <c r="V264" s="1"/>
      <c r="W264" s="1"/>
      <c r="X264" s="1"/>
      <c r="Y264" s="1"/>
      <c r="Z264" s="1"/>
    </row>
    <row r="266" spans="17:29" ht="12.75" x14ac:dyDescent="0.2">
      <c r="Q266" s="1"/>
      <c r="AB266" s="1"/>
      <c r="AC266" s="1"/>
    </row>
    <row r="274" spans="17:29" ht="12.75" x14ac:dyDescent="0.2">
      <c r="Q274" s="1"/>
    </row>
    <row r="276" spans="17:29" ht="12.75" x14ac:dyDescent="0.2">
      <c r="S276" s="1"/>
      <c r="T276" s="1"/>
      <c r="U276" s="3"/>
      <c r="V276" s="1"/>
      <c r="W276" s="1"/>
      <c r="X276" s="1"/>
      <c r="Y276" s="1"/>
      <c r="Z276" s="1"/>
    </row>
    <row r="284" spans="17:29" ht="12.75" x14ac:dyDescent="0.2">
      <c r="S284" s="1"/>
      <c r="T284" s="1"/>
      <c r="U284" s="3"/>
      <c r="V284" s="1"/>
      <c r="W284" s="1"/>
      <c r="X284" s="1"/>
      <c r="Y284" s="1"/>
      <c r="Z284" s="1"/>
    </row>
    <row r="286" spans="17:29" ht="12.75" x14ac:dyDescent="0.2">
      <c r="Q286" s="1"/>
      <c r="AB286" s="1"/>
      <c r="AC286" s="1"/>
    </row>
    <row r="294" spans="17:26" ht="12.75" x14ac:dyDescent="0.2">
      <c r="Q294" s="1"/>
    </row>
    <row r="296" spans="17:26" ht="12.75" x14ac:dyDescent="0.2">
      <c r="S296" s="1"/>
      <c r="T296" s="1"/>
      <c r="U296" s="3"/>
      <c r="V296" s="1"/>
      <c r="W296" s="1"/>
      <c r="X296" s="1"/>
      <c r="Y296" s="1"/>
      <c r="Z296" s="1"/>
    </row>
    <row r="304" spans="17:26" ht="12.75" x14ac:dyDescent="0.2">
      <c r="S304" s="1"/>
      <c r="T304" s="1"/>
      <c r="U304" s="3"/>
      <c r="V304" s="1"/>
      <c r="W304" s="1"/>
      <c r="X304" s="1"/>
      <c r="Y304" s="1"/>
      <c r="Z304" s="1"/>
    </row>
    <row r="306" spans="17:29" ht="12.75" x14ac:dyDescent="0.2">
      <c r="Q306" s="1"/>
      <c r="AB306" s="1"/>
      <c r="AC306" s="1"/>
    </row>
    <row r="314" spans="17:29" ht="12.75" x14ac:dyDescent="0.2">
      <c r="Q314" s="1"/>
    </row>
    <row r="316" spans="17:29" ht="12.75" x14ac:dyDescent="0.2">
      <c r="S316" s="1"/>
      <c r="T316" s="1"/>
      <c r="U316" s="3"/>
      <c r="V316" s="1"/>
      <c r="W316" s="1"/>
      <c r="X316" s="1"/>
      <c r="Y316" s="1"/>
      <c r="Z316" s="1"/>
    </row>
    <row r="324" spans="17:29" ht="12.75" x14ac:dyDescent="0.2">
      <c r="S324" s="1"/>
      <c r="T324" s="1"/>
      <c r="U324" s="3"/>
      <c r="V324" s="1"/>
      <c r="W324" s="1"/>
      <c r="X324" s="1"/>
      <c r="Y324" s="1"/>
      <c r="Z324" s="1"/>
    </row>
    <row r="326" spans="17:29" ht="12.75" x14ac:dyDescent="0.2">
      <c r="Q326" s="1"/>
      <c r="AB326" s="1"/>
      <c r="AC326" s="1"/>
    </row>
    <row r="334" spans="17:29" ht="12.75" x14ac:dyDescent="0.2">
      <c r="Q334" s="1"/>
    </row>
    <row r="336" spans="17:29" ht="12.75" x14ac:dyDescent="0.2">
      <c r="S336" s="1"/>
      <c r="T336" s="1"/>
      <c r="U336" s="3"/>
      <c r="V336" s="1"/>
      <c r="W336" s="1"/>
      <c r="X336" s="1"/>
      <c r="Y336" s="1"/>
      <c r="Z336" s="1"/>
    </row>
    <row r="344" spans="17:29" ht="12.75" x14ac:dyDescent="0.2">
      <c r="S344" s="1"/>
      <c r="T344" s="1"/>
      <c r="U344" s="3"/>
      <c r="V344" s="1"/>
      <c r="W344" s="1"/>
      <c r="X344" s="1"/>
      <c r="Y344" s="1"/>
      <c r="Z344" s="1"/>
    </row>
    <row r="346" spans="17:29" ht="12.75" x14ac:dyDescent="0.2">
      <c r="Q346" s="1"/>
      <c r="AB346" s="1"/>
      <c r="AC346" s="1"/>
    </row>
    <row r="354" spans="17:29" ht="12.75" x14ac:dyDescent="0.2">
      <c r="Q354" s="1"/>
    </row>
    <row r="356" spans="17:29" ht="12.75" x14ac:dyDescent="0.2">
      <c r="S356" s="1"/>
      <c r="T356" s="1"/>
      <c r="U356" s="3"/>
      <c r="V356" s="1"/>
      <c r="W356" s="1"/>
      <c r="X356" s="1"/>
      <c r="Y356" s="1"/>
      <c r="Z356" s="1"/>
    </row>
    <row r="364" spans="17:29" ht="12.75" x14ac:dyDescent="0.2">
      <c r="S364" s="1"/>
      <c r="T364" s="1"/>
      <c r="U364" s="3"/>
      <c r="V364" s="1"/>
      <c r="W364" s="1"/>
      <c r="X364" s="1"/>
      <c r="Y364" s="1"/>
      <c r="Z364" s="1"/>
    </row>
    <row r="366" spans="17:29" ht="12.75" x14ac:dyDescent="0.2">
      <c r="Q366" s="1"/>
      <c r="AB366" s="1"/>
      <c r="AC366" s="1"/>
    </row>
    <row r="374" spans="17:26" ht="12.75" x14ac:dyDescent="0.2">
      <c r="Q374" s="1"/>
    </row>
    <row r="376" spans="17:26" ht="12.75" x14ac:dyDescent="0.2">
      <c r="S376" s="1"/>
      <c r="T376" s="1"/>
      <c r="U376" s="3"/>
      <c r="V376" s="1"/>
      <c r="W376" s="1"/>
      <c r="X376" s="1"/>
      <c r="Y376" s="1"/>
      <c r="Z376" s="1"/>
    </row>
    <row r="384" spans="17:26" ht="12.75" x14ac:dyDescent="0.2">
      <c r="S384" s="1"/>
      <c r="T384" s="1"/>
      <c r="U384" s="3"/>
      <c r="V384" s="1"/>
      <c r="W384" s="1"/>
      <c r="X384" s="1"/>
      <c r="Y384" s="1"/>
      <c r="Z384" s="1"/>
    </row>
    <row r="386" spans="17:29" ht="12.75" x14ac:dyDescent="0.2">
      <c r="Q386" s="1"/>
      <c r="AB386" s="1"/>
      <c r="AC386" s="1"/>
    </row>
    <row r="394" spans="17:29" ht="12.75" x14ac:dyDescent="0.2">
      <c r="Q394" s="1"/>
    </row>
    <row r="396" spans="17:29" ht="12.75" x14ac:dyDescent="0.2">
      <c r="S396" s="1"/>
      <c r="T396" s="1"/>
      <c r="U396" s="3"/>
      <c r="V396" s="1"/>
      <c r="W396" s="1"/>
      <c r="X396" s="1"/>
      <c r="Y396" s="1"/>
      <c r="Z396" s="1"/>
    </row>
    <row r="404" spans="17:29" ht="12.75" x14ac:dyDescent="0.2">
      <c r="S404" s="1"/>
      <c r="T404" s="1"/>
      <c r="U404" s="3"/>
      <c r="V404" s="1"/>
      <c r="W404" s="1"/>
      <c r="X404" s="1"/>
      <c r="Y404" s="1"/>
      <c r="Z404" s="1"/>
    </row>
    <row r="406" spans="17:29" ht="12.75" x14ac:dyDescent="0.2">
      <c r="Q406" s="1"/>
      <c r="AB406" s="1"/>
      <c r="AC406" s="1"/>
    </row>
    <row r="414" spans="17:29" ht="12.75" x14ac:dyDescent="0.2">
      <c r="Q414" s="1"/>
    </row>
    <row r="416" spans="17:29" ht="12.75" x14ac:dyDescent="0.2">
      <c r="S416" s="1"/>
      <c r="T416" s="1"/>
      <c r="U416" s="3"/>
      <c r="V416" s="1"/>
      <c r="W416" s="1"/>
      <c r="X416" s="1"/>
      <c r="Y416" s="1"/>
      <c r="Z416" s="1"/>
    </row>
    <row r="424" spans="17:29" ht="12.75" x14ac:dyDescent="0.2">
      <c r="S424" s="1"/>
      <c r="T424" s="1"/>
      <c r="U424" s="3"/>
      <c r="V424" s="1"/>
      <c r="W424" s="1"/>
      <c r="X424" s="1"/>
      <c r="Y424" s="1"/>
      <c r="Z424" s="1"/>
    </row>
    <row r="426" spans="17:29" ht="12.75" x14ac:dyDescent="0.2">
      <c r="Q426" s="1"/>
      <c r="AB426" s="1"/>
      <c r="AC426" s="1"/>
    </row>
    <row r="434" spans="17:29" ht="12.75" x14ac:dyDescent="0.2">
      <c r="Q434" s="1"/>
    </row>
    <row r="436" spans="17:29" ht="12.75" x14ac:dyDescent="0.2">
      <c r="S436" s="1"/>
      <c r="T436" s="1"/>
      <c r="U436" s="3"/>
      <c r="V436" s="1"/>
      <c r="W436" s="1"/>
      <c r="X436" s="1"/>
      <c r="Y436" s="1"/>
      <c r="Z436" s="1"/>
    </row>
    <row r="444" spans="17:29" ht="12.75" x14ac:dyDescent="0.2">
      <c r="S444" s="1"/>
      <c r="T444" s="1"/>
      <c r="U444" s="3"/>
      <c r="V444" s="1"/>
      <c r="W444" s="1"/>
      <c r="X444" s="1"/>
      <c r="Y444" s="1"/>
      <c r="Z444" s="1"/>
    </row>
    <row r="446" spans="17:29" ht="12.75" x14ac:dyDescent="0.2">
      <c r="Q446" s="1"/>
      <c r="AB446" s="1"/>
      <c r="AC446" s="1"/>
    </row>
    <row r="454" spans="17:26" ht="12.75" x14ac:dyDescent="0.2">
      <c r="Q454" s="1"/>
    </row>
    <row r="456" spans="17:26" ht="12.75" x14ac:dyDescent="0.2">
      <c r="S456" s="1"/>
      <c r="T456" s="1"/>
      <c r="U456" s="3"/>
      <c r="V456" s="1"/>
      <c r="W456" s="1"/>
      <c r="X456" s="1"/>
      <c r="Y456" s="1"/>
      <c r="Z456" s="1"/>
    </row>
    <row r="464" spans="17:26" ht="12.75" x14ac:dyDescent="0.2">
      <c r="S464" s="1"/>
      <c r="T464" s="1"/>
      <c r="U464" s="3"/>
      <c r="V464" s="1"/>
      <c r="W464" s="1"/>
      <c r="X464" s="1"/>
      <c r="Y464" s="1"/>
      <c r="Z464" s="1"/>
    </row>
    <row r="466" spans="17:29" ht="12.75" x14ac:dyDescent="0.2">
      <c r="Q466" s="1"/>
      <c r="AB466" s="1"/>
      <c r="AC466" s="1"/>
    </row>
    <row r="474" spans="17:29" ht="12.75" x14ac:dyDescent="0.2">
      <c r="Q474" s="1"/>
    </row>
    <row r="476" spans="17:29" ht="12.75" x14ac:dyDescent="0.2">
      <c r="S476" s="1"/>
      <c r="T476" s="1"/>
      <c r="U476" s="3"/>
      <c r="V476" s="1"/>
      <c r="W476" s="1"/>
      <c r="X476" s="1"/>
      <c r="Y476" s="1"/>
      <c r="Z476" s="1"/>
    </row>
    <row r="484" spans="17:29" ht="12.75" x14ac:dyDescent="0.2">
      <c r="S484" s="1"/>
      <c r="T484" s="1"/>
      <c r="U484" s="3"/>
      <c r="V484" s="1"/>
      <c r="W484" s="1"/>
      <c r="X484" s="1"/>
      <c r="Y484" s="1"/>
      <c r="Z484" s="1"/>
    </row>
    <row r="486" spans="17:29" ht="12.75" x14ac:dyDescent="0.2">
      <c r="Q486" s="1"/>
      <c r="AB486" s="1"/>
      <c r="AC486" s="1"/>
    </row>
    <row r="494" spans="17:29" ht="12.75" x14ac:dyDescent="0.2">
      <c r="Q494" s="1"/>
    </row>
    <row r="496" spans="17:29" ht="12.75" x14ac:dyDescent="0.2">
      <c r="S496" s="1"/>
      <c r="T496" s="1"/>
      <c r="U496" s="3"/>
      <c r="V496" s="1"/>
      <c r="W496" s="1"/>
      <c r="X496" s="1"/>
      <c r="Y496" s="1"/>
      <c r="Z496" s="1"/>
    </row>
    <row r="504" spans="17:29" ht="12.75" x14ac:dyDescent="0.2">
      <c r="S504" s="1"/>
      <c r="T504" s="1"/>
      <c r="U504" s="3"/>
      <c r="V504" s="1"/>
      <c r="W504" s="1"/>
      <c r="X504" s="1"/>
      <c r="Y504" s="1"/>
      <c r="Z504" s="1"/>
    </row>
    <row r="506" spans="17:29" ht="12.75" x14ac:dyDescent="0.2">
      <c r="Q506" s="1"/>
      <c r="AB506" s="1"/>
      <c r="AC506" s="1"/>
    </row>
    <row r="514" spans="17:29" ht="12.75" x14ac:dyDescent="0.2">
      <c r="Q514" s="1"/>
    </row>
    <row r="516" spans="17:29" ht="12.75" x14ac:dyDescent="0.2">
      <c r="S516" s="1"/>
      <c r="T516" s="1"/>
      <c r="U516" s="3"/>
      <c r="V516" s="1"/>
      <c r="W516" s="1"/>
      <c r="X516" s="1"/>
      <c r="Y516" s="1"/>
      <c r="Z516" s="1"/>
    </row>
    <row r="524" spans="17:29" ht="12.75" x14ac:dyDescent="0.2">
      <c r="S524" s="1"/>
      <c r="T524" s="1"/>
      <c r="U524" s="3"/>
      <c r="V524" s="1"/>
      <c r="W524" s="1"/>
      <c r="X524" s="1"/>
      <c r="Y524" s="1"/>
      <c r="Z524" s="1"/>
    </row>
    <row r="526" spans="17:29" ht="12.75" x14ac:dyDescent="0.2">
      <c r="Q526" s="1"/>
      <c r="AB526" s="1"/>
      <c r="AC526" s="1"/>
    </row>
    <row r="534" spans="17:26" ht="12.75" x14ac:dyDescent="0.2">
      <c r="Q534" s="1"/>
    </row>
    <row r="536" spans="17:26" ht="12.75" x14ac:dyDescent="0.2">
      <c r="S536" s="1"/>
      <c r="T536" s="1"/>
      <c r="U536" s="3"/>
      <c r="V536" s="1"/>
      <c r="W536" s="1"/>
      <c r="X536" s="1"/>
      <c r="Y536" s="1"/>
      <c r="Z536" s="1"/>
    </row>
    <row r="544" spans="17:26" ht="12.75" x14ac:dyDescent="0.2">
      <c r="S544" s="1"/>
      <c r="T544" s="1"/>
      <c r="U544" s="3"/>
      <c r="V544" s="1"/>
      <c r="W544" s="1"/>
      <c r="X544" s="1"/>
      <c r="Y544" s="1"/>
      <c r="Z544" s="1"/>
    </row>
    <row r="546" spans="17:29" ht="12.75" x14ac:dyDescent="0.2">
      <c r="Q546" s="1"/>
      <c r="AB546" s="1"/>
      <c r="AC546" s="1"/>
    </row>
    <row r="554" spans="17:29" ht="12.75" x14ac:dyDescent="0.2">
      <c r="Q554" s="1"/>
    </row>
    <row r="556" spans="17:29" ht="12.75" x14ac:dyDescent="0.2">
      <c r="S556" s="1"/>
      <c r="T556" s="1"/>
      <c r="U556" s="3"/>
      <c r="V556" s="1"/>
      <c r="W556" s="1"/>
      <c r="X556" s="1"/>
      <c r="Y556" s="1"/>
      <c r="Z556" s="1"/>
    </row>
    <row r="564" spans="17:29" ht="12.75" x14ac:dyDescent="0.2">
      <c r="S564" s="1"/>
      <c r="T564" s="1"/>
      <c r="U564" s="3"/>
      <c r="V564" s="1"/>
      <c r="W564" s="1"/>
      <c r="X564" s="1"/>
      <c r="Y564" s="1"/>
      <c r="Z564" s="1"/>
    </row>
    <row r="566" spans="17:29" ht="12.75" x14ac:dyDescent="0.2">
      <c r="Q566" s="1"/>
      <c r="AB566" s="1"/>
      <c r="AC566" s="1"/>
    </row>
    <row r="574" spans="17:29" ht="12.75" x14ac:dyDescent="0.2">
      <c r="Q574" s="1"/>
    </row>
    <row r="576" spans="17:29" ht="12.75" x14ac:dyDescent="0.2">
      <c r="S576" s="1"/>
      <c r="T576" s="1"/>
      <c r="U576" s="3"/>
      <c r="V576" s="1"/>
      <c r="W576" s="1"/>
      <c r="X576" s="1"/>
      <c r="Y576" s="1"/>
      <c r="Z576" s="1"/>
    </row>
    <row r="584" spans="17:29" ht="12.75" x14ac:dyDescent="0.2">
      <c r="S584" s="1"/>
      <c r="T584" s="1"/>
      <c r="U584" s="3"/>
      <c r="V584" s="1"/>
      <c r="W584" s="1"/>
      <c r="X584" s="1"/>
      <c r="Y584" s="1"/>
      <c r="Z584" s="1"/>
    </row>
    <row r="586" spans="17:29" ht="12.75" x14ac:dyDescent="0.2">
      <c r="Q586" s="1"/>
      <c r="AB586" s="1"/>
      <c r="AC586" s="1"/>
    </row>
    <row r="594" spans="17:29" ht="12.75" x14ac:dyDescent="0.2">
      <c r="Q594" s="1"/>
    </row>
    <row r="596" spans="17:29" ht="12.75" x14ac:dyDescent="0.2">
      <c r="S596" s="1"/>
      <c r="T596" s="1"/>
      <c r="U596" s="3"/>
      <c r="V596" s="1"/>
      <c r="W596" s="1"/>
      <c r="X596" s="1"/>
      <c r="Y596" s="1"/>
      <c r="Z596" s="1"/>
    </row>
    <row r="604" spans="17:29" ht="12.75" x14ac:dyDescent="0.2">
      <c r="S604" s="1"/>
      <c r="T604" s="1"/>
      <c r="U604" s="3"/>
      <c r="V604" s="1"/>
      <c r="W604" s="1"/>
      <c r="X604" s="1"/>
      <c r="Y604" s="1"/>
      <c r="Z604" s="1"/>
    </row>
    <row r="606" spans="17:29" ht="12.75" x14ac:dyDescent="0.2">
      <c r="Q606" s="1"/>
      <c r="AB606" s="1"/>
      <c r="AC606" s="1"/>
    </row>
    <row r="614" spans="17:26" ht="12.75" x14ac:dyDescent="0.2">
      <c r="Q614" s="1"/>
    </row>
    <row r="616" spans="17:26" ht="12.75" x14ac:dyDescent="0.2">
      <c r="S616" s="1"/>
      <c r="T616" s="1"/>
      <c r="U616" s="3"/>
      <c r="V616" s="1"/>
      <c r="W616" s="1"/>
      <c r="X616" s="1"/>
      <c r="Y616" s="1"/>
      <c r="Z616" s="1"/>
    </row>
    <row r="624" spans="17:26" ht="12.75" x14ac:dyDescent="0.2">
      <c r="S624" s="1"/>
      <c r="T624" s="1"/>
      <c r="U624" s="3"/>
      <c r="V624" s="1"/>
      <c r="W624" s="1"/>
      <c r="X624" s="1"/>
      <c r="Y624" s="1"/>
      <c r="Z624" s="1"/>
    </row>
    <row r="626" spans="17:29" ht="12.75" x14ac:dyDescent="0.2">
      <c r="Q626" s="1"/>
      <c r="AB626" s="1"/>
      <c r="AC626" s="1"/>
    </row>
    <row r="634" spans="17:29" ht="12.75" x14ac:dyDescent="0.2">
      <c r="Q634" s="1"/>
    </row>
    <row r="636" spans="17:29" ht="12.75" x14ac:dyDescent="0.2">
      <c r="S636" s="1"/>
      <c r="T636" s="1"/>
      <c r="U636" s="3"/>
      <c r="V636" s="1"/>
      <c r="W636" s="1"/>
      <c r="X636" s="1"/>
      <c r="Y636" s="1"/>
      <c r="Z636" s="1"/>
    </row>
    <row r="644" spans="17:29" ht="12.75" x14ac:dyDescent="0.2">
      <c r="S644" s="1"/>
      <c r="T644" s="1"/>
      <c r="U644" s="3"/>
      <c r="V644" s="1"/>
      <c r="W644" s="1"/>
      <c r="X644" s="1"/>
      <c r="Y644" s="1"/>
      <c r="Z644" s="1"/>
    </row>
    <row r="646" spans="17:29" ht="12.75" x14ac:dyDescent="0.2">
      <c r="Q646" s="1"/>
      <c r="AB646" s="1"/>
      <c r="AC646" s="1"/>
    </row>
    <row r="654" spans="17:29" ht="12.75" x14ac:dyDescent="0.2">
      <c r="Q654" s="1"/>
    </row>
    <row r="656" spans="17:29" ht="12.75" x14ac:dyDescent="0.2">
      <c r="S656" s="1"/>
      <c r="T656" s="1"/>
      <c r="U656" s="3"/>
      <c r="V656" s="1"/>
      <c r="W656" s="1"/>
      <c r="X656" s="1"/>
      <c r="Y656" s="1"/>
      <c r="Z656" s="1"/>
    </row>
    <row r="664" spans="17:29" ht="12.75" x14ac:dyDescent="0.2">
      <c r="S664" s="1"/>
      <c r="T664" s="1"/>
      <c r="U664" s="3"/>
      <c r="V664" s="1"/>
      <c r="W664" s="1"/>
      <c r="X664" s="1"/>
      <c r="Y664" s="1"/>
      <c r="Z664" s="1"/>
    </row>
    <row r="666" spans="17:29" ht="12.75" x14ac:dyDescent="0.2">
      <c r="Q666" s="1"/>
      <c r="AB666" s="1"/>
      <c r="AC666" s="1"/>
    </row>
    <row r="674" spans="17:29" ht="12.75" x14ac:dyDescent="0.2">
      <c r="Q674" s="1"/>
    </row>
    <row r="676" spans="17:29" ht="12.75" x14ac:dyDescent="0.2">
      <c r="S676" s="1"/>
      <c r="T676" s="1"/>
      <c r="U676" s="3"/>
      <c r="V676" s="1"/>
      <c r="W676" s="1"/>
      <c r="X676" s="1"/>
      <c r="Y676" s="1"/>
      <c r="Z676" s="1"/>
    </row>
    <row r="684" spans="17:29" ht="12.75" x14ac:dyDescent="0.2">
      <c r="S684" s="1"/>
      <c r="T684" s="1"/>
      <c r="U684" s="3"/>
      <c r="V684" s="1"/>
      <c r="W684" s="1"/>
      <c r="X684" s="1"/>
      <c r="Y684" s="1"/>
      <c r="Z684" s="1"/>
    </row>
    <row r="686" spans="17:29" ht="12.75" x14ac:dyDescent="0.2">
      <c r="Q686" s="1"/>
      <c r="AB686" s="1"/>
      <c r="AC686" s="1"/>
    </row>
    <row r="694" spans="17:26" ht="12.75" x14ac:dyDescent="0.2">
      <c r="Q694" s="1"/>
    </row>
    <row r="696" spans="17:26" ht="12.75" x14ac:dyDescent="0.2">
      <c r="S696" s="1"/>
      <c r="T696" s="1"/>
      <c r="U696" s="3"/>
      <c r="V696" s="1"/>
      <c r="W696" s="1"/>
      <c r="X696" s="1"/>
      <c r="Y696" s="1"/>
      <c r="Z696" s="1"/>
    </row>
    <row r="704" spans="17:26" ht="12.75" x14ac:dyDescent="0.2">
      <c r="S704" s="1"/>
      <c r="T704" s="1"/>
      <c r="U704" s="3"/>
      <c r="V704" s="1"/>
      <c r="W704" s="1"/>
      <c r="X704" s="1"/>
      <c r="Y704" s="1"/>
      <c r="Z704" s="1"/>
    </row>
    <row r="706" spans="17:29" ht="12.75" x14ac:dyDescent="0.2">
      <c r="Q706" s="1"/>
      <c r="AB706" s="1"/>
      <c r="AC706" s="1"/>
    </row>
    <row r="714" spans="17:29" ht="12.75" x14ac:dyDescent="0.2">
      <c r="Q714" s="1"/>
    </row>
    <row r="716" spans="17:29" ht="12.75" x14ac:dyDescent="0.2">
      <c r="S716" s="1"/>
      <c r="T716" s="1"/>
      <c r="U716" s="3"/>
      <c r="V716" s="1"/>
      <c r="W716" s="1"/>
      <c r="X716" s="1"/>
      <c r="Y716" s="1"/>
      <c r="Z716" s="1"/>
    </row>
    <row r="724" spans="17:29" ht="12.75" x14ac:dyDescent="0.2">
      <c r="S724" s="1"/>
      <c r="T724" s="1"/>
      <c r="U724" s="3"/>
      <c r="V724" s="1"/>
      <c r="W724" s="1"/>
      <c r="X724" s="1"/>
      <c r="Y724" s="1"/>
      <c r="Z724" s="1"/>
    </row>
    <row r="726" spans="17:29" ht="12.75" x14ac:dyDescent="0.2">
      <c r="Q726" s="1"/>
      <c r="AB726" s="1"/>
      <c r="AC726" s="1"/>
    </row>
    <row r="734" spans="17:29" ht="12.75" x14ac:dyDescent="0.2">
      <c r="Q734" s="1"/>
    </row>
    <row r="736" spans="17:29" ht="12.75" x14ac:dyDescent="0.2">
      <c r="S736" s="1"/>
      <c r="T736" s="1"/>
      <c r="U736" s="3"/>
      <c r="V736" s="1"/>
      <c r="W736" s="1"/>
      <c r="X736" s="1"/>
      <c r="Y736" s="1"/>
      <c r="Z736" s="1"/>
    </row>
    <row r="744" spans="17:29" ht="12.75" x14ac:dyDescent="0.2">
      <c r="S744" s="1"/>
      <c r="T744" s="1"/>
      <c r="U744" s="3"/>
      <c r="V744" s="1"/>
      <c r="W744" s="1"/>
      <c r="X744" s="1"/>
      <c r="Y744" s="1"/>
      <c r="Z744" s="1"/>
    </row>
    <row r="746" spans="17:29" ht="12.75" x14ac:dyDescent="0.2">
      <c r="Q746" s="1"/>
      <c r="AB746" s="1"/>
      <c r="AC746" s="1"/>
    </row>
    <row r="754" spans="17:29" ht="12.75" x14ac:dyDescent="0.2">
      <c r="Q754" s="1"/>
    </row>
    <row r="756" spans="17:29" ht="12.75" x14ac:dyDescent="0.2">
      <c r="S756" s="1"/>
      <c r="T756" s="1"/>
      <c r="U756" s="3"/>
      <c r="V756" s="1"/>
      <c r="W756" s="1"/>
      <c r="X756" s="1"/>
      <c r="Y756" s="1"/>
      <c r="Z756" s="1"/>
    </row>
    <row r="764" spans="17:29" ht="12.75" x14ac:dyDescent="0.2">
      <c r="S764" s="1"/>
      <c r="T764" s="1"/>
      <c r="U764" s="3"/>
      <c r="V764" s="1"/>
      <c r="W764" s="1"/>
      <c r="X764" s="1"/>
      <c r="Y764" s="1"/>
      <c r="Z764" s="1"/>
    </row>
    <row r="766" spans="17:29" ht="12.75" x14ac:dyDescent="0.2">
      <c r="Q766" s="1"/>
      <c r="AB766" s="1"/>
      <c r="AC766" s="1"/>
    </row>
    <row r="774" spans="17:26" ht="12.75" x14ac:dyDescent="0.2">
      <c r="Q774" s="1"/>
    </row>
    <row r="776" spans="17:26" ht="12.75" x14ac:dyDescent="0.2">
      <c r="S776" s="1"/>
      <c r="T776" s="1"/>
      <c r="U776" s="3"/>
      <c r="V776" s="1"/>
      <c r="W776" s="1"/>
      <c r="X776" s="1"/>
      <c r="Y776" s="1"/>
      <c r="Z776" s="1"/>
    </row>
    <row r="784" spans="17:26" ht="12.75" x14ac:dyDescent="0.2">
      <c r="S784" s="1"/>
      <c r="T784" s="1"/>
      <c r="U784" s="3"/>
      <c r="V784" s="1"/>
      <c r="W784" s="1"/>
      <c r="X784" s="1"/>
      <c r="Y784" s="1"/>
      <c r="Z784" s="1"/>
    </row>
    <row r="786" spans="17:29" ht="12.75" x14ac:dyDescent="0.2">
      <c r="Q786" s="1"/>
      <c r="AB786" s="1"/>
      <c r="AC786" s="1"/>
    </row>
    <row r="794" spans="17:29" ht="12.75" x14ac:dyDescent="0.2">
      <c r="Q794" s="1"/>
    </row>
    <row r="796" spans="17:29" ht="12.75" x14ac:dyDescent="0.2">
      <c r="S796" s="1"/>
      <c r="T796" s="1"/>
      <c r="U796" s="3"/>
      <c r="V796" s="1"/>
      <c r="W796" s="1"/>
      <c r="X796" s="1"/>
      <c r="Y796" s="1"/>
      <c r="Z796" s="1"/>
    </row>
    <row r="804" spans="17:29" ht="12.75" x14ac:dyDescent="0.2">
      <c r="S804" s="1"/>
      <c r="T804" s="1"/>
      <c r="U804" s="3"/>
      <c r="V804" s="1"/>
      <c r="W804" s="1"/>
      <c r="X804" s="1"/>
      <c r="Y804" s="1"/>
      <c r="Z804" s="1"/>
    </row>
    <row r="806" spans="17:29" ht="12.75" x14ac:dyDescent="0.2">
      <c r="Q806" s="1"/>
      <c r="AB806" s="1"/>
      <c r="AC806" s="1"/>
    </row>
    <row r="814" spans="17:29" ht="12.75" x14ac:dyDescent="0.2">
      <c r="Q814" s="1"/>
    </row>
    <row r="816" spans="17:29" ht="12.75" x14ac:dyDescent="0.2">
      <c r="S816" s="1"/>
      <c r="T816" s="1"/>
      <c r="U816" s="3"/>
      <c r="V816" s="1"/>
      <c r="W816" s="1"/>
      <c r="X816" s="1"/>
      <c r="Y816" s="1"/>
      <c r="Z816" s="1"/>
    </row>
    <row r="824" spans="17:29" ht="12.75" x14ac:dyDescent="0.2">
      <c r="S824" s="1"/>
      <c r="T824" s="1"/>
      <c r="U824" s="3"/>
      <c r="V824" s="1"/>
      <c r="W824" s="1"/>
      <c r="X824" s="1"/>
      <c r="Y824" s="1"/>
      <c r="Z824" s="1"/>
    </row>
    <row r="826" spans="17:29" ht="12.75" x14ac:dyDescent="0.2">
      <c r="Q826" s="1"/>
      <c r="AB826" s="1"/>
      <c r="AC826" s="1"/>
    </row>
    <row r="834" spans="17:29" ht="12.75" x14ac:dyDescent="0.2">
      <c r="Q834" s="1"/>
    </row>
    <row r="836" spans="17:29" ht="12.75" x14ac:dyDescent="0.2">
      <c r="S836" s="1"/>
      <c r="T836" s="1"/>
      <c r="U836" s="3"/>
      <c r="V836" s="1"/>
      <c r="W836" s="1"/>
      <c r="X836" s="1"/>
      <c r="Y836" s="1"/>
      <c r="Z836" s="1"/>
    </row>
    <row r="844" spans="17:29" ht="12.75" x14ac:dyDescent="0.2">
      <c r="S844" s="1"/>
      <c r="T844" s="1"/>
      <c r="U844" s="3"/>
      <c r="V844" s="1"/>
      <c r="W844" s="1"/>
      <c r="X844" s="1"/>
      <c r="Y844" s="1"/>
      <c r="Z844" s="1"/>
    </row>
    <row r="846" spans="17:29" ht="12.75" x14ac:dyDescent="0.2">
      <c r="Q846" s="1"/>
      <c r="AB846" s="1"/>
      <c r="AC846" s="1"/>
    </row>
    <row r="854" spans="17:26" ht="12.75" x14ac:dyDescent="0.2">
      <c r="Q854" s="1"/>
    </row>
    <row r="856" spans="17:26" ht="12.75" x14ac:dyDescent="0.2">
      <c r="S856" s="1"/>
      <c r="T856" s="1"/>
      <c r="U856" s="3"/>
      <c r="V856" s="1"/>
      <c r="W856" s="1"/>
      <c r="X856" s="1"/>
      <c r="Y856" s="1"/>
      <c r="Z856" s="1"/>
    </row>
    <row r="864" spans="17:26" ht="12.75" x14ac:dyDescent="0.2">
      <c r="S864" s="1"/>
      <c r="T864" s="1"/>
      <c r="U864" s="3"/>
      <c r="V864" s="1"/>
      <c r="W864" s="1"/>
      <c r="X864" s="1"/>
      <c r="Y864" s="1"/>
      <c r="Z864" s="1"/>
    </row>
    <row r="866" spans="17:29" ht="12.75" x14ac:dyDescent="0.2">
      <c r="Q866" s="1"/>
      <c r="AB866" s="1"/>
      <c r="AC866" s="1"/>
    </row>
    <row r="874" spans="17:29" ht="12.75" x14ac:dyDescent="0.2">
      <c r="Q874" s="1"/>
    </row>
    <row r="876" spans="17:29" ht="12.75" x14ac:dyDescent="0.2">
      <c r="S876" s="1"/>
      <c r="T876" s="1"/>
      <c r="U876" s="3"/>
      <c r="V876" s="1"/>
      <c r="W876" s="1"/>
      <c r="X876" s="1"/>
      <c r="Y876" s="1"/>
      <c r="Z876" s="1"/>
    </row>
    <row r="884" spans="17:29" ht="12.75" x14ac:dyDescent="0.2">
      <c r="S884" s="1"/>
      <c r="T884" s="1"/>
      <c r="U884" s="3"/>
      <c r="V884" s="1"/>
      <c r="W884" s="1"/>
      <c r="X884" s="1"/>
      <c r="Y884" s="1"/>
      <c r="Z884" s="1"/>
    </row>
    <row r="886" spans="17:29" ht="12.75" x14ac:dyDescent="0.2">
      <c r="Q886" s="1"/>
      <c r="AB886" s="1"/>
      <c r="AC886" s="1"/>
    </row>
    <row r="894" spans="17:29" ht="12.75" x14ac:dyDescent="0.2">
      <c r="Q894" s="1"/>
    </row>
    <row r="896" spans="17:29" ht="12.75" x14ac:dyDescent="0.2">
      <c r="S896" s="1"/>
      <c r="T896" s="1"/>
      <c r="U896" s="3"/>
      <c r="V896" s="1"/>
      <c r="W896" s="1"/>
      <c r="X896" s="1"/>
      <c r="Y896" s="1"/>
      <c r="Z896" s="1"/>
    </row>
    <row r="904" spans="17:29" ht="12.75" x14ac:dyDescent="0.2">
      <c r="S904" s="1"/>
      <c r="T904" s="1"/>
      <c r="U904" s="3"/>
      <c r="V904" s="1"/>
      <c r="W904" s="1"/>
      <c r="X904" s="1"/>
      <c r="Y904" s="1"/>
      <c r="Z904" s="1"/>
    </row>
    <row r="906" spans="17:29" ht="12.75" x14ac:dyDescent="0.2">
      <c r="Q906" s="1"/>
      <c r="AB906" s="1"/>
      <c r="AC906" s="1"/>
    </row>
    <row r="914" spans="17:29" ht="12.75" x14ac:dyDescent="0.2">
      <c r="Q914" s="1"/>
    </row>
    <row r="916" spans="17:29" ht="12.75" x14ac:dyDescent="0.2">
      <c r="S916" s="1"/>
      <c r="T916" s="1"/>
      <c r="U916" s="3"/>
      <c r="V916" s="1"/>
      <c r="W916" s="1"/>
      <c r="X916" s="1"/>
      <c r="Y916" s="1"/>
      <c r="Z916" s="1"/>
    </row>
    <row r="924" spans="17:29" ht="12.75" x14ac:dyDescent="0.2">
      <c r="S924" s="1"/>
      <c r="T924" s="1"/>
      <c r="U924" s="3"/>
      <c r="V924" s="1"/>
      <c r="W924" s="1"/>
      <c r="X924" s="1"/>
      <c r="Y924" s="1"/>
      <c r="Z924" s="1"/>
    </row>
    <row r="926" spans="17:29" ht="12.75" x14ac:dyDescent="0.2">
      <c r="Q926" s="1"/>
      <c r="AB926" s="1"/>
      <c r="AC926" s="1"/>
    </row>
    <row r="934" spans="17:26" ht="12.75" x14ac:dyDescent="0.2">
      <c r="Q934" s="1"/>
    </row>
    <row r="936" spans="17:26" ht="12.75" x14ac:dyDescent="0.2">
      <c r="S936" s="1"/>
      <c r="T936" s="1"/>
      <c r="U936" s="3"/>
      <c r="V936" s="1"/>
      <c r="W936" s="1"/>
      <c r="X936" s="1"/>
      <c r="Y936" s="1"/>
      <c r="Z936" s="1"/>
    </row>
    <row r="944" spans="17:26" ht="12.75" x14ac:dyDescent="0.2">
      <c r="S944" s="1"/>
      <c r="T944" s="1"/>
      <c r="U944" s="3"/>
      <c r="V944" s="1"/>
      <c r="W944" s="1"/>
      <c r="X944" s="1"/>
      <c r="Y944" s="1"/>
      <c r="Z944" s="1"/>
    </row>
    <row r="946" spans="17:29" ht="12.75" x14ac:dyDescent="0.2">
      <c r="Q946" s="1"/>
      <c r="AB946" s="1"/>
      <c r="AC946" s="1"/>
    </row>
    <row r="954" spans="17:29" ht="12.75" x14ac:dyDescent="0.2">
      <c r="Q954" s="1"/>
    </row>
    <row r="956" spans="17:29" ht="12.75" x14ac:dyDescent="0.2">
      <c r="S956" s="1"/>
      <c r="T956" s="1"/>
      <c r="U956" s="3"/>
      <c r="V956" s="1"/>
      <c r="W956" s="1"/>
      <c r="X956" s="1"/>
      <c r="Y956" s="1"/>
      <c r="Z956" s="1"/>
    </row>
    <row r="964" spans="17:29" ht="12.75" x14ac:dyDescent="0.2">
      <c r="S964" s="1"/>
      <c r="T964" s="1"/>
      <c r="U964" s="3"/>
      <c r="V964" s="1"/>
      <c r="W964" s="1"/>
      <c r="X964" s="1"/>
      <c r="Y964" s="1"/>
      <c r="Z964" s="1"/>
    </row>
    <row r="966" spans="17:29" ht="12.75" x14ac:dyDescent="0.2">
      <c r="Q966" s="1"/>
      <c r="AB966" s="1"/>
      <c r="AC966" s="1"/>
    </row>
    <row r="974" spans="17:29" ht="12.75" x14ac:dyDescent="0.2">
      <c r="Q974" s="1"/>
    </row>
    <row r="976" spans="17:29" ht="12.75" x14ac:dyDescent="0.2">
      <c r="S976" s="1"/>
      <c r="T976" s="1"/>
      <c r="U976" s="3"/>
      <c r="V976" s="1"/>
      <c r="W976" s="1"/>
      <c r="X976" s="1"/>
      <c r="Y976" s="1"/>
      <c r="Z976" s="1"/>
    </row>
    <row r="984" spans="17:29" ht="12.75" x14ac:dyDescent="0.2">
      <c r="S984" s="1"/>
      <c r="T984" s="1"/>
      <c r="U984" s="3"/>
      <c r="V984" s="1"/>
      <c r="W984" s="1"/>
      <c r="X984" s="1"/>
      <c r="Y984" s="1"/>
      <c r="Z984" s="1"/>
    </row>
    <row r="986" spans="17:29" ht="12.75" x14ac:dyDescent="0.2">
      <c r="Q986" s="1"/>
      <c r="AB986" s="1"/>
      <c r="AC986" s="1"/>
    </row>
    <row r="994" spans="17:26" ht="12.75" x14ac:dyDescent="0.2">
      <c r="Q994" s="1"/>
    </row>
    <row r="996" spans="17:26" ht="12.75" x14ac:dyDescent="0.2">
      <c r="S996" s="1"/>
      <c r="T996" s="1"/>
      <c r="U996" s="3"/>
      <c r="V996" s="1"/>
      <c r="W996" s="1"/>
      <c r="X996" s="1"/>
      <c r="Y996" s="1"/>
      <c r="Z996" s="1"/>
    </row>
    <row r="1004" spans="17:26" ht="12.75" x14ac:dyDescent="0.2">
      <c r="S1004" s="1"/>
      <c r="T1004" s="1"/>
      <c r="U1004" s="3"/>
      <c r="V1004" s="1"/>
      <c r="W1004" s="1"/>
      <c r="X1004" s="1"/>
      <c r="Y1004" s="1"/>
      <c r="Z1004" s="1"/>
    </row>
  </sheetData>
  <mergeCells count="24">
    <mergeCell ref="A2:D2"/>
    <mergeCell ref="A4:C4"/>
    <mergeCell ref="A3:C3"/>
    <mergeCell ref="A1:P1"/>
    <mergeCell ref="E3:G12"/>
    <mergeCell ref="A12:C12"/>
    <mergeCell ref="A14:C14"/>
    <mergeCell ref="A13:C13"/>
    <mergeCell ref="A16:C16"/>
    <mergeCell ref="A5:C5"/>
    <mergeCell ref="A15:D15"/>
    <mergeCell ref="A6:C6"/>
    <mergeCell ref="A11:C11"/>
    <mergeCell ref="A9:C9"/>
    <mergeCell ref="A10:C10"/>
    <mergeCell ref="A8:C8"/>
    <mergeCell ref="A7:C7"/>
    <mergeCell ref="A17:C17"/>
    <mergeCell ref="A19:C19"/>
    <mergeCell ref="A23:P23"/>
    <mergeCell ref="A21:C21"/>
    <mergeCell ref="A18:C18"/>
    <mergeCell ref="A20:C20"/>
    <mergeCell ref="A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All-In Amortization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2019-06-19T22:05:05Z</dcterms:modified>
</cp:coreProperties>
</file>